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a.telles\Desktop\"/>
    </mc:Choice>
  </mc:AlternateContent>
  <bookViews>
    <workbookView xWindow="1860" yWindow="0" windowWidth="11565" windowHeight="5505"/>
  </bookViews>
  <sheets>
    <sheet name="ABRIL " sheetId="1" r:id="rId1"/>
    <sheet name="MAIO" sheetId="2" r:id="rId2"/>
    <sheet name="JUNHO" sheetId="3" r:id="rId3"/>
    <sheet name="JULHO" sheetId="4" r:id="rId4"/>
    <sheet name="AGOSTO" sheetId="5" r:id="rId5"/>
    <sheet name="SETEMBRO" sheetId="6" r:id="rId6"/>
    <sheet name="OUTUBRO" sheetId="7" r:id="rId7"/>
  </sheets>
  <externalReferences>
    <externalReference r:id="rId8"/>
    <externalReference r:id="rId9"/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7" l="1"/>
  <c r="J30" i="7"/>
  <c r="J37" i="6" l="1"/>
  <c r="J30" i="6"/>
  <c r="J36" i="5" l="1"/>
  <c r="J34" i="5"/>
  <c r="J33" i="5"/>
  <c r="J37" i="5" s="1"/>
  <c r="J29" i="5"/>
  <c r="J28" i="5"/>
  <c r="J27" i="5"/>
  <c r="J26" i="5"/>
  <c r="J25" i="5"/>
  <c r="J24" i="5"/>
  <c r="J30" i="5" s="1"/>
  <c r="J37" i="4" l="1"/>
  <c r="J30" i="4"/>
  <c r="J36" i="3" l="1"/>
  <c r="J32" i="3"/>
  <c r="J29" i="3"/>
  <c r="J68" i="2" l="1"/>
  <c r="J63" i="2"/>
  <c r="J59" i="2"/>
  <c r="J58" i="2"/>
  <c r="J52" i="2"/>
  <c r="J51" i="2"/>
  <c r="J62" i="2" s="1"/>
  <c r="J47" i="2"/>
  <c r="J46" i="2"/>
  <c r="J45" i="2"/>
  <c r="J40" i="2"/>
  <c r="J39" i="2"/>
  <c r="J36" i="2"/>
  <c r="J35" i="2"/>
  <c r="J34" i="2"/>
  <c r="J33" i="2"/>
  <c r="J27" i="2"/>
  <c r="J26" i="2"/>
  <c r="J25" i="2"/>
  <c r="J24" i="2"/>
  <c r="J28" i="2" l="1"/>
  <c r="J41" i="2"/>
  <c r="J69" i="2" s="1"/>
  <c r="J30" i="2"/>
  <c r="J67" i="2" s="1"/>
  <c r="J48" i="2"/>
  <c r="J70" i="2" s="1"/>
  <c r="J60" i="2"/>
  <c r="J53" i="2"/>
  <c r="J71" i="2" s="1"/>
  <c r="J61" i="2"/>
  <c r="J72" i="2" l="1"/>
  <c r="J64" i="2"/>
  <c r="J35" i="1" l="1"/>
  <c r="J36" i="1" s="1"/>
  <c r="J24" i="1"/>
  <c r="J28" i="1" s="1"/>
</calcChain>
</file>

<file path=xl/sharedStrings.xml><?xml version="1.0" encoding="utf-8"?>
<sst xmlns="http://schemas.openxmlformats.org/spreadsheetml/2006/main" count="308" uniqueCount="105">
  <si>
    <t xml:space="preserve">             PREFEITURA MUNICIPAL DE CAMPOS NOVOS</t>
  </si>
  <si>
    <t>PRESTAÇÃO   DE  CONTAS</t>
  </si>
  <si>
    <t xml:space="preserve">ANEXO I                          </t>
  </si>
  <si>
    <t>DEMONSTRATIVO RESUMIDO DE RECEITA E DESPESA</t>
  </si>
  <si>
    <t>1.1-Órgão Supervisor/Concessor</t>
  </si>
  <si>
    <t>2.1-Entidade Executora</t>
  </si>
  <si>
    <t>2.2-CNPJ</t>
  </si>
  <si>
    <t>FUNDO MUNICIPAL DE SAÚDE</t>
  </si>
  <si>
    <t>INSTITUTO MARIA SCHMITT DE DESENVOLVIMENTO DE ENSINO ASSISTÊNCIA SOCIAL E SAÚDE DO CIDADÃO</t>
  </si>
  <si>
    <t>28.700.530/0009-19</t>
  </si>
  <si>
    <t>3.1-Contrato de Gestão - TA</t>
  </si>
  <si>
    <t>4.1-Período da Prestação de Contas</t>
  </si>
  <si>
    <t>CONTRATO DE GESTÃO 08/2019</t>
  </si>
  <si>
    <t>01/04/2019 a 30/04/2019</t>
  </si>
  <si>
    <t>5.1 - Número da Conta Corrente e Banco*</t>
  </si>
  <si>
    <t>BANCO:</t>
  </si>
  <si>
    <t>BANCO DO BRASIL</t>
  </si>
  <si>
    <t xml:space="preserve">AGÊNCIA: </t>
  </si>
  <si>
    <t>540-1</t>
  </si>
  <si>
    <t xml:space="preserve">CONTA CORRENTE: </t>
  </si>
  <si>
    <t>42832-9</t>
  </si>
  <si>
    <t>6.1- TOTAL DE RECEITAS E DEDUÇÕES</t>
  </si>
  <si>
    <t>6.1- Valor</t>
  </si>
  <si>
    <t>CONTRATO DE GESTÃO</t>
  </si>
  <si>
    <t>OUTRAS RECEITAS DIVERSAS (BRUTO) (CAIXA,CARTOES, CHEQUES E CONVENIOS)</t>
  </si>
  <si>
    <t>DESPESAS DIVERSAS (CAIXA)</t>
  </si>
  <si>
    <t>JUROS (CAIXA)</t>
  </si>
  <si>
    <t>TAXAS CARTÃO - CIELO</t>
  </si>
  <si>
    <t xml:space="preserve">SALDO TOTAL </t>
  </si>
  <si>
    <t>6.2- Detalhamento Financeiro</t>
  </si>
  <si>
    <t>6.2- Valor</t>
  </si>
  <si>
    <r>
      <t xml:space="preserve">Saldo final banco ( conta corrente + aplicação) </t>
    </r>
    <r>
      <rPr>
        <b/>
        <sz val="10"/>
        <color theme="1"/>
        <rFont val="Calibri"/>
        <family val="2"/>
        <scheme val="minor"/>
      </rPr>
      <t>Anexo II</t>
    </r>
  </si>
  <si>
    <r>
      <t xml:space="preserve">Saldo final caixa Interno </t>
    </r>
    <r>
      <rPr>
        <b/>
        <sz val="10"/>
        <color theme="1"/>
        <rFont val="Calibri"/>
        <family val="2"/>
        <scheme val="minor"/>
      </rPr>
      <t>Anexo III</t>
    </r>
  </si>
  <si>
    <r>
      <t>Saldo contas a receber ( Cartões)</t>
    </r>
    <r>
      <rPr>
        <b/>
        <sz val="10"/>
        <color theme="1"/>
        <rFont val="Calibri"/>
        <family val="2"/>
        <scheme val="minor"/>
      </rPr>
      <t xml:space="preserve"> Anexo IV</t>
    </r>
  </si>
  <si>
    <r>
      <t xml:space="preserve">Saldo a receber ( cheques) </t>
    </r>
    <r>
      <rPr>
        <b/>
        <sz val="10"/>
        <color theme="1"/>
        <rFont val="Calibri"/>
        <family val="2"/>
        <scheme val="minor"/>
      </rPr>
      <t>Anexo V</t>
    </r>
  </si>
  <si>
    <t>Saldo convenios Anexo VI</t>
  </si>
  <si>
    <t xml:space="preserve">SALDO TOTAL LIQUIDA </t>
  </si>
  <si>
    <t>7 Nome e Assinatura</t>
  </si>
  <si>
    <t xml:space="preserve">Edson Luiz Martins </t>
  </si>
  <si>
    <t>Diretor Geral do Hospital Dr José Athanázio</t>
  </si>
  <si>
    <t>OBS: Os valores recebidos efetivamente em 04/2019 foi o custeio do contrato de gestão e os recebidos em dinheiro pelo caixa , os convenios foram recebidos pela gestão anterior e as receitas recebidas em cheques e cartão foram lançadas em contas a receber.</t>
  </si>
  <si>
    <t>01/05/2019 a 31/05/2019</t>
  </si>
  <si>
    <t>6 - TOTAL DE RECEITAS E DEDUÇÕES</t>
  </si>
  <si>
    <t>6.1 SALDO ANTERIOR - POSIÇÃO EM 30/04/2019  CONTA BANCO</t>
  </si>
  <si>
    <t>6.1.1 - CONTRATO DE GESTÃO + PREFEITURA</t>
  </si>
  <si>
    <t>6.1.1.1- OUTRAS RECEITAS RECEBIDAS PELO BANCO (CHEQUES DEPOSITADOS E CARTOES CIELO)</t>
  </si>
  <si>
    <t>6.1.1.2- DESPESAS PAGAS CONTA BANCARIA</t>
  </si>
  <si>
    <t>Saldo final banco ( conta corrente + aplicação) Anexo II</t>
  </si>
  <si>
    <t>6.1.1.3 - VALOR CHEQUE BL 31/05 - ( desbloqueado no proximo dia util - junho) *</t>
  </si>
  <si>
    <t>Saldo final banco ( conta corrente + aplicação+ cheque bloqueado) Anexo II</t>
  </si>
  <si>
    <t>* OBS O cheque de R$ 1.030,00 fora depositado em 31/05/2019 ficando dipsonivel somente em 01/06/2019</t>
  </si>
  <si>
    <t>6.2 SALDO ANTERIOR - POSIÇÃO EM 30/04/2019 CAIXA</t>
  </si>
  <si>
    <t>6.2.1-ENTRADAS DE RECEITAS COM SERVIÇOS HOSPITALARES PARTICULAR</t>
  </si>
  <si>
    <t>6.2.2- SAIDAS E DESPESAS DO CAIXA</t>
  </si>
  <si>
    <t>Saldo final caixa Interno Anexo III</t>
  </si>
  <si>
    <t>6.3 SALDO ANTERIOR - POSIÇÃO EM 30/04/2019 CARTOES CIELO</t>
  </si>
  <si>
    <t>6.3.1- ENTRADAS COM RECEITAS DE SERVIÇOS HOSPITALARES EM CARTÃO DE DEBITO E CREDITO</t>
  </si>
  <si>
    <t>6.3.2-  SAIDAS REFERENTE RECEBIMENTO DE CARTÃO CONTA IMAS *</t>
  </si>
  <si>
    <t>Saldo final cartoes Anexo III</t>
  </si>
  <si>
    <t>* NÃO HOUVE RECEBIMENTOS DOS CARTÕES REFERENTE AO SERVIÇOS REALIZADOS EM 04/2019 NA CONTA BANCARIA DO IMAS NÃO OBTIVEMOS RELATORIOS DA ANTIGA GESTORA.</t>
  </si>
  <si>
    <t>6.4 SALDO ANTERIOR - POSIÇÃO EM 30/04/2019 CHEQUES</t>
  </si>
  <si>
    <t>6.4.1  ENTRADAS COM RECEITAS DE SERVIÇOS HOSPITALARES EM CHEQUES A VISTA E A PRAZO</t>
  </si>
  <si>
    <t xml:space="preserve">6.4.2  SAIDAS REFERENTE RECEBIMENTO DE CHEQUE DEPOSITADO CONTA IMAS </t>
  </si>
  <si>
    <t>Saldo final cheques Anexo III</t>
  </si>
  <si>
    <t>6.5 SALDO ANTERIOR - POSIÇÃO EM 30/04/2019 CONVENIOS</t>
  </si>
  <si>
    <t>6.5.1 -ENTRADAS COM RECEITAS DE SERVIÇOS HOSPITALARES CONVENIOS</t>
  </si>
  <si>
    <t>6. 5.2  SAIDAS REFERENTE RECEBIMENTO DE CHEQUE DEPOSITADO CONTA FUNDAÇÃO*</t>
  </si>
  <si>
    <t>Saldo final convenios  Anexo III</t>
  </si>
  <si>
    <t>Obs: Os valores provenientes aos serviços prestados em abril/2019 de competencia ao IMAS, entretanto os recebimentos foram realizados na conta da gestora anterior, não obtivemos relatorios referente aos recebimentos dos mesmos.</t>
  </si>
  <si>
    <t>6.a SALDO TOTAL DAS RECEITAS</t>
  </si>
  <si>
    <t>SALDO  DE RECEITAS CONTA BANCO + SALDO INICIAL ( CONTRATO DE GESTÃO E PREFEITURA ) Anexo II</t>
  </si>
  <si>
    <t>SALDO RECEITAS CAIXA+ SALDO INICIAL</t>
  </si>
  <si>
    <t>SALDO RECEITAS CARTOES+ SALDO INICIAL</t>
  </si>
  <si>
    <t>SALDO RECEITAS COM CHEQUES + SALDO INICIAL</t>
  </si>
  <si>
    <t>SALDO DE CONVENIOS+ SALDO INICIAL</t>
  </si>
  <si>
    <t>DESPESAS TOTAIS BANCO E CAIXA E SAIDAS CARTOES , CHEQUES E CONVENIOS</t>
  </si>
  <si>
    <t>Saldototal das receitasx despesas</t>
  </si>
  <si>
    <t xml:space="preserve">6.b- Detalhamento Financeiro </t>
  </si>
  <si>
    <r>
      <t xml:space="preserve">Saldo final banco ( conta corrente + aplicação + recitad diversas) </t>
    </r>
    <r>
      <rPr>
        <b/>
        <sz val="10"/>
        <color theme="1"/>
        <rFont val="Calibri"/>
        <family val="2"/>
        <scheme val="minor"/>
      </rPr>
      <t>Anexo II</t>
    </r>
  </si>
  <si>
    <t>OBS. SALDO TOTAL EM CAIXA, CARTOES,  CHEQUES E CONVENIOS , NOTAS EMITIDAS CONFORME RELATORIO EM ANEXO VII VALOR TOTAL R$ 227.987,60 E ANEXO VIII R$ 21952,00 TOTALIZANDO R$ 249.939,36</t>
  </si>
  <si>
    <t>8.1 Nome e Assinatura</t>
  </si>
  <si>
    <t>01/06/2019 a 30/06/2019</t>
  </si>
  <si>
    <t>62- Detalhamento Financeiro</t>
  </si>
  <si>
    <r>
      <t xml:space="preserve">Saldo final banco ( conta corrente + aplicação) </t>
    </r>
    <r>
      <rPr>
        <b/>
        <sz val="12"/>
        <color theme="1"/>
        <rFont val="Calibri"/>
        <family val="2"/>
        <scheme val="minor"/>
      </rPr>
      <t>Anexo I</t>
    </r>
  </si>
  <si>
    <r>
      <t xml:space="preserve">Saldo final caixa Interno </t>
    </r>
    <r>
      <rPr>
        <b/>
        <sz val="12"/>
        <color theme="1"/>
        <rFont val="Calibri"/>
        <family val="2"/>
        <scheme val="minor"/>
      </rPr>
      <t>Anexo II</t>
    </r>
  </si>
  <si>
    <r>
      <t>Saldo contas a receber ( Cartões)</t>
    </r>
    <r>
      <rPr>
        <b/>
        <sz val="12"/>
        <color theme="1"/>
        <rFont val="Calibri"/>
        <family val="2"/>
        <scheme val="minor"/>
      </rPr>
      <t xml:space="preserve"> Anexo III</t>
    </r>
  </si>
  <si>
    <r>
      <t xml:space="preserve">Saldo a receber ( cheques) </t>
    </r>
    <r>
      <rPr>
        <b/>
        <sz val="12"/>
        <color theme="1"/>
        <rFont val="Calibri"/>
        <family val="2"/>
        <scheme val="minor"/>
      </rPr>
      <t>Anexo IV</t>
    </r>
  </si>
  <si>
    <t>Saldo contas a receber (Convenios) Anexo VI</t>
  </si>
  <si>
    <t>SALDO TOTAL</t>
  </si>
  <si>
    <t>SALDO INICIAL</t>
  </si>
  <si>
    <t xml:space="preserve">TOTAL DE RECEITAS </t>
  </si>
  <si>
    <t>TOTAL DE DESPESAS</t>
  </si>
  <si>
    <t>CONTAS A RECEBER RECEBIMENTOS BANCO</t>
  </si>
  <si>
    <t>7.1 Nome e Assinatura</t>
  </si>
  <si>
    <t>Marcelo Sottana</t>
  </si>
  <si>
    <t>01/07/2019 a 31/07/2019</t>
  </si>
  <si>
    <r>
      <t xml:space="preserve">Saldo final banco ( conta corrente + aplicação) </t>
    </r>
    <r>
      <rPr>
        <b/>
        <sz val="12"/>
        <color theme="1"/>
        <rFont val="Calibri"/>
        <family val="2"/>
        <scheme val="minor"/>
      </rPr>
      <t>Anexo II</t>
    </r>
  </si>
  <si>
    <r>
      <t xml:space="preserve">Saldo final banco ( conta corrente + aplicação) </t>
    </r>
    <r>
      <rPr>
        <b/>
        <sz val="12"/>
        <color theme="1"/>
        <rFont val="Calibri"/>
        <family val="2"/>
        <scheme val="minor"/>
      </rPr>
      <t>Anexo III</t>
    </r>
  </si>
  <si>
    <r>
      <t xml:space="preserve">Saldo final caixa Interno </t>
    </r>
    <r>
      <rPr>
        <b/>
        <sz val="12"/>
        <color theme="1"/>
        <rFont val="Calibri"/>
        <family val="2"/>
        <scheme val="minor"/>
      </rPr>
      <t>Anexo IV</t>
    </r>
  </si>
  <si>
    <r>
      <t>Saldo contas a receber ( Cartões)</t>
    </r>
    <r>
      <rPr>
        <b/>
        <sz val="12"/>
        <color theme="1"/>
        <rFont val="Calibri"/>
        <family val="2"/>
        <scheme val="minor"/>
      </rPr>
      <t xml:space="preserve"> Anexo V</t>
    </r>
  </si>
  <si>
    <r>
      <t xml:space="preserve">Saldo a receber ( cheques) </t>
    </r>
    <r>
      <rPr>
        <b/>
        <sz val="12"/>
        <color theme="1"/>
        <rFont val="Calibri"/>
        <family val="2"/>
        <scheme val="minor"/>
      </rPr>
      <t>Anexo VI</t>
    </r>
  </si>
  <si>
    <r>
      <t xml:space="preserve">Saldo contas a receber (Convenios) </t>
    </r>
    <r>
      <rPr>
        <b/>
        <sz val="12"/>
        <color theme="1"/>
        <rFont val="Calibri"/>
        <family val="2"/>
        <scheme val="minor"/>
      </rPr>
      <t>Anexo VII</t>
    </r>
  </si>
  <si>
    <t>01/08/2019 a 31/08/2019</t>
  </si>
  <si>
    <r>
      <t xml:space="preserve">Saldo final banco ( conta corrente + aplicação) </t>
    </r>
    <r>
      <rPr>
        <b/>
        <sz val="12"/>
        <color theme="1"/>
        <rFont val="Calibri"/>
        <family val="2"/>
        <scheme val="minor"/>
      </rPr>
      <t xml:space="preserve">Anexo II </t>
    </r>
  </si>
  <si>
    <t>01/09/2019 a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</si>
</sst>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dd/mm/yy"/>
    <numFmt numFmtId="165" formatCode="d/m/yyyy"/>
    <numFmt numFmtId="166" formatCode="_-&quot;R$&quot;* #,##0.00_-;\-&quot;R$&quot;* #,##0.00_-;_-&quot;R$&quot;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  <charset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rgb="FFC0C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11" xfId="0" applyFont="1" applyBorder="1"/>
    <xf numFmtId="0" fontId="1" fillId="0" borderId="0" xfId="0" applyFont="1" applyBorder="1"/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4" fontId="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44" fontId="7" fillId="0" borderId="0" xfId="0" applyNumberFormat="1" applyFont="1" applyFill="1" applyBorder="1" applyAlignment="1">
      <alignment horizontal="center" vertical="center"/>
    </xf>
    <xf numFmtId="0" fontId="10" fillId="0" borderId="11" xfId="0" applyFont="1" applyBorder="1"/>
    <xf numFmtId="0" fontId="10" fillId="0" borderId="0" xfId="0" applyFont="1" applyBorder="1"/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/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14" fillId="0" borderId="0" xfId="0" applyFont="1" applyFill="1" applyBorder="1" applyAlignment="1">
      <alignment vertical="center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4" fontId="3" fillId="0" borderId="15" xfId="0" applyNumberFormat="1" applyFont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44" fontId="4" fillId="4" borderId="15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4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/>
    </xf>
    <xf numFmtId="44" fontId="4" fillId="6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44" fontId="7" fillId="0" borderId="16" xfId="0" applyNumberFormat="1" applyFont="1" applyBorder="1" applyAlignment="1">
      <alignment horizontal="center" vertical="center"/>
    </xf>
    <xf numFmtId="44" fontId="7" fillId="0" borderId="17" xfId="0" applyNumberFormat="1" applyFont="1" applyBorder="1" applyAlignment="1">
      <alignment horizontal="center" vertical="center"/>
    </xf>
    <xf numFmtId="44" fontId="7" fillId="0" borderId="18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44" fontId="6" fillId="6" borderId="15" xfId="0" applyNumberFormat="1" applyFont="1" applyFill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44" fontId="3" fillId="0" borderId="17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0" fontId="6" fillId="6" borderId="19" xfId="0" applyFont="1" applyFill="1" applyBorder="1" applyAlignment="1">
      <alignment horizontal="left" vertical="center"/>
    </xf>
    <xf numFmtId="44" fontId="6" fillId="6" borderId="20" xfId="0" applyNumberFormat="1" applyFont="1" applyFill="1" applyBorder="1" applyAlignment="1">
      <alignment horizontal="center" vertical="center"/>
    </xf>
    <xf numFmtId="44" fontId="6" fillId="6" borderId="21" xfId="0" applyNumberFormat="1" applyFont="1" applyFill="1" applyBorder="1" applyAlignment="1">
      <alignment horizontal="center" vertical="center"/>
    </xf>
    <xf numFmtId="44" fontId="6" fillId="6" borderId="22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left" vertical="center"/>
    </xf>
    <xf numFmtId="44" fontId="6" fillId="4" borderId="23" xfId="0" applyNumberFormat="1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44" fontId="4" fillId="4" borderId="23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44" fontId="7" fillId="4" borderId="15" xfId="0" applyNumberFormat="1" applyFont="1" applyFill="1" applyBorder="1" applyAlignment="1">
      <alignment horizontal="center" vertical="center"/>
    </xf>
    <xf numFmtId="44" fontId="6" fillId="6" borderId="16" xfId="0" applyNumberFormat="1" applyFont="1" applyFill="1" applyBorder="1" applyAlignment="1">
      <alignment horizontal="center" vertical="center"/>
    </xf>
    <xf numFmtId="44" fontId="6" fillId="6" borderId="17" xfId="0" applyNumberFormat="1" applyFont="1" applyFill="1" applyBorder="1" applyAlignment="1">
      <alignment horizontal="center" vertical="center"/>
    </xf>
    <xf numFmtId="44" fontId="6" fillId="6" borderId="18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44" fontId="6" fillId="4" borderId="15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44" fontId="7" fillId="0" borderId="15" xfId="0" applyNumberFormat="1" applyFont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/>
    </xf>
    <xf numFmtId="44" fontId="7" fillId="5" borderId="16" xfId="0" applyNumberFormat="1" applyFont="1" applyFill="1" applyBorder="1" applyAlignment="1">
      <alignment horizontal="center" vertical="center"/>
    </xf>
    <xf numFmtId="44" fontId="7" fillId="5" borderId="17" xfId="0" applyNumberFormat="1" applyFont="1" applyFill="1" applyBorder="1" applyAlignment="1">
      <alignment horizontal="center" vertical="center"/>
    </xf>
    <xf numFmtId="44" fontId="7" fillId="5" borderId="18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5" xfId="0" applyFont="1" applyFill="1" applyBorder="1" applyAlignment="1">
      <alignment horizontal="left" vertical="center"/>
    </xf>
    <xf numFmtId="166" fontId="13" fillId="0" borderId="15" xfId="0" applyNumberFormat="1" applyFont="1" applyBorder="1" applyAlignment="1">
      <alignment horizontal="center" vertical="center"/>
    </xf>
    <xf numFmtId="0" fontId="14" fillId="4" borderId="15" xfId="0" applyFont="1" applyFill="1" applyBorder="1" applyAlignment="1">
      <alignment horizontal="left" vertical="center"/>
    </xf>
    <xf numFmtId="44" fontId="14" fillId="4" borderId="1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44" fontId="14" fillId="0" borderId="16" xfId="0" applyNumberFormat="1" applyFont="1" applyFill="1" applyBorder="1" applyAlignment="1">
      <alignment horizontal="center" vertical="center"/>
    </xf>
    <xf numFmtId="44" fontId="14" fillId="0" borderId="17" xfId="0" applyNumberFormat="1" applyFont="1" applyFill="1" applyBorder="1" applyAlignment="1">
      <alignment horizontal="center" vertical="center"/>
    </xf>
    <xf numFmtId="44" fontId="14" fillId="0" borderId="18" xfId="0" applyNumberFormat="1" applyFont="1" applyFill="1" applyBorder="1" applyAlignment="1">
      <alignment horizontal="center" vertical="center"/>
    </xf>
    <xf numFmtId="44" fontId="13" fillId="0" borderId="15" xfId="0" applyNumberFormat="1" applyFont="1" applyBorder="1" applyAlignment="1">
      <alignment horizontal="center" vertical="center"/>
    </xf>
    <xf numFmtId="0" fontId="14" fillId="4" borderId="19" xfId="0" applyFont="1" applyFill="1" applyBorder="1" applyAlignment="1">
      <alignment horizontal="left" vertical="center"/>
    </xf>
    <xf numFmtId="44" fontId="14" fillId="4" borderId="19" xfId="0" applyNumberFormat="1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left" vertical="center"/>
    </xf>
    <xf numFmtId="0" fontId="14" fillId="4" borderId="23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166" fontId="14" fillId="0" borderId="15" xfId="0" applyNumberFormat="1" applyFont="1" applyFill="1" applyBorder="1" applyAlignment="1">
      <alignment horizontal="center" vertical="center"/>
    </xf>
    <xf numFmtId="44" fontId="13" fillId="0" borderId="15" xfId="0" quotePrefix="1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166" fontId="14" fillId="0" borderId="17" xfId="0" applyNumberFormat="1" applyFont="1" applyFill="1" applyBorder="1" applyAlignment="1">
      <alignment horizontal="center" vertical="center"/>
    </xf>
    <xf numFmtId="166" fontId="14" fillId="0" borderId="18" xfId="0" applyNumberFormat="1" applyFont="1" applyFill="1" applyBorder="1" applyAlignment="1">
      <alignment horizontal="center" vertical="center"/>
    </xf>
    <xf numFmtId="44" fontId="13" fillId="0" borderId="16" xfId="0" applyNumberFormat="1" applyFont="1" applyBorder="1" applyAlignment="1">
      <alignment horizontal="center" vertical="center"/>
    </xf>
    <xf numFmtId="44" fontId="13" fillId="0" borderId="17" xfId="0" applyNumberFormat="1" applyFont="1" applyBorder="1" applyAlignment="1">
      <alignment horizontal="center" vertical="center"/>
    </xf>
    <xf numFmtId="44" fontId="13" fillId="0" borderId="18" xfId="0" applyNumberFormat="1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166" fontId="13" fillId="0" borderId="16" xfId="0" applyNumberFormat="1" applyFont="1" applyBorder="1" applyAlignment="1">
      <alignment horizontal="center" vertical="center"/>
    </xf>
    <xf numFmtId="166" fontId="13" fillId="0" borderId="17" xfId="0" applyNumberFormat="1" applyFont="1" applyBorder="1" applyAlignment="1">
      <alignment horizontal="center" vertical="center"/>
    </xf>
    <xf numFmtId="166" fontId="13" fillId="0" borderId="18" xfId="0" applyNumberFormat="1" applyFont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horizontal="left" vertical="center"/>
    </xf>
    <xf numFmtId="44" fontId="14" fillId="4" borderId="16" xfId="0" applyNumberFormat="1" applyFont="1" applyFill="1" applyBorder="1" applyAlignment="1">
      <alignment horizontal="center" vertical="center"/>
    </xf>
    <xf numFmtId="44" fontId="14" fillId="4" borderId="17" xfId="0" applyNumberFormat="1" applyFont="1" applyFill="1" applyBorder="1" applyAlignment="1">
      <alignment horizontal="center" vertical="center"/>
    </xf>
    <xf numFmtId="44" fontId="14" fillId="4" borderId="18" xfId="0" applyNumberFormat="1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left" vertical="center"/>
    </xf>
    <xf numFmtId="0" fontId="14" fillId="4" borderId="25" xfId="0" applyFont="1" applyFill="1" applyBorder="1" applyAlignment="1">
      <alignment horizontal="left" vertical="center"/>
    </xf>
    <xf numFmtId="0" fontId="14" fillId="4" borderId="26" xfId="0" applyFont="1" applyFill="1" applyBorder="1" applyAlignment="1">
      <alignment horizontal="left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left" vertical="center"/>
    </xf>
    <xf numFmtId="0" fontId="14" fillId="4" borderId="21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left" vertical="center"/>
    </xf>
    <xf numFmtId="44" fontId="14" fillId="4" borderId="20" xfId="0" applyNumberFormat="1" applyFont="1" applyFill="1" applyBorder="1" applyAlignment="1">
      <alignment horizontal="center" vertical="center"/>
    </xf>
    <xf numFmtId="44" fontId="14" fillId="4" borderId="21" xfId="0" applyNumberFormat="1" applyFont="1" applyFill="1" applyBorder="1" applyAlignment="1">
      <alignment horizontal="center" vertical="center"/>
    </xf>
    <xf numFmtId="44" fontId="14" fillId="4" borderId="22" xfId="0" applyNumberFormat="1" applyFont="1" applyFill="1" applyBorder="1" applyAlignment="1">
      <alignment horizontal="center" vertical="center"/>
    </xf>
    <xf numFmtId="44" fontId="13" fillId="0" borderId="16" xfId="0" quotePrefix="1" applyNumberFormat="1" applyFont="1" applyBorder="1" applyAlignment="1">
      <alignment horizontal="center" vertical="center"/>
    </xf>
    <xf numFmtId="44" fontId="13" fillId="0" borderId="17" xfId="0" quotePrefix="1" applyNumberFormat="1" applyFont="1" applyBorder="1" applyAlignment="1">
      <alignment horizontal="center" vertical="center"/>
    </xf>
    <xf numFmtId="44" fontId="13" fillId="0" borderId="18" xfId="0" quotePrefix="1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center"/>
    </xf>
    <xf numFmtId="166" fontId="13" fillId="0" borderId="32" xfId="0" applyNumberFormat="1" applyFont="1" applyBorder="1" applyAlignment="1">
      <alignment horizontal="center" vertical="center"/>
    </xf>
    <xf numFmtId="0" fontId="14" fillId="4" borderId="39" xfId="0" applyFont="1" applyFill="1" applyBorder="1" applyAlignment="1">
      <alignment horizontal="left" vertical="center"/>
    </xf>
    <xf numFmtId="0" fontId="14" fillId="4" borderId="40" xfId="0" applyFont="1" applyFill="1" applyBorder="1" applyAlignment="1">
      <alignment horizontal="left" vertical="center"/>
    </xf>
    <xf numFmtId="0" fontId="14" fillId="4" borderId="41" xfId="0" applyFont="1" applyFill="1" applyBorder="1" applyAlignment="1">
      <alignment horizontal="left" vertical="center"/>
    </xf>
    <xf numFmtId="44" fontId="14" fillId="4" borderId="42" xfId="0" applyNumberFormat="1" applyFont="1" applyFill="1" applyBorder="1" applyAlignment="1">
      <alignment horizontal="center" vertical="center"/>
    </xf>
    <xf numFmtId="44" fontId="14" fillId="4" borderId="40" xfId="0" applyNumberFormat="1" applyFont="1" applyFill="1" applyBorder="1" applyAlignment="1">
      <alignment horizontal="center" vertical="center"/>
    </xf>
    <xf numFmtId="44" fontId="14" fillId="4" borderId="43" xfId="0" applyNumberFormat="1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left" vertical="center"/>
    </xf>
    <xf numFmtId="0" fontId="14" fillId="4" borderId="36" xfId="0" applyFont="1" applyFill="1" applyBorder="1" applyAlignment="1">
      <alignment horizontal="left" vertical="center"/>
    </xf>
    <xf numFmtId="0" fontId="14" fillId="4" borderId="37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166" fontId="14" fillId="0" borderId="32" xfId="0" applyNumberFormat="1" applyFont="1" applyFill="1" applyBorder="1" applyAlignment="1">
      <alignment horizontal="center" vertical="center"/>
    </xf>
    <xf numFmtId="44" fontId="13" fillId="0" borderId="32" xfId="0" applyNumberFormat="1" applyFont="1" applyBorder="1" applyAlignment="1">
      <alignment horizontal="center" vertical="center"/>
    </xf>
    <xf numFmtId="44" fontId="13" fillId="0" borderId="32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600076</xdr:colOff>
      <xdr:row>1</xdr:row>
      <xdr:rowOff>19050</xdr:rowOff>
    </xdr:from>
    <xdr:to>
      <xdr:col>1</xdr:col>
      <xdr:colOff>647700</xdr:colOff>
      <xdr:row>5</xdr:row>
      <xdr:rowOff>132597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219075"/>
          <a:ext cx="657224" cy="9041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19050</xdr:rowOff>
    </xdr:from>
    <xdr:to>
      <xdr:col>1</xdr:col>
      <xdr:colOff>609305</xdr:colOff>
      <xdr:row>5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219075"/>
          <a:ext cx="609304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19050</xdr:rowOff>
    </xdr:from>
    <xdr:to>
      <xdr:col>1</xdr:col>
      <xdr:colOff>613787</xdr:colOff>
      <xdr:row>5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409575"/>
          <a:ext cx="61378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19050</xdr:rowOff>
    </xdr:from>
    <xdr:to>
      <xdr:col>2</xdr:col>
      <xdr:colOff>4187</xdr:colOff>
      <xdr:row>5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409575"/>
          <a:ext cx="61378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19050</xdr:rowOff>
    </xdr:from>
    <xdr:to>
      <xdr:col>1</xdr:col>
      <xdr:colOff>609305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219075"/>
          <a:ext cx="609304" cy="838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1</xdr:row>
      <xdr:rowOff>19050</xdr:rowOff>
    </xdr:from>
    <xdr:ext cx="609304" cy="866775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409575"/>
          <a:ext cx="609304" cy="86677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1</xdr:row>
      <xdr:rowOff>19050</xdr:rowOff>
    </xdr:from>
    <xdr:ext cx="609304" cy="866775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409575"/>
          <a:ext cx="609304" cy="8667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ORAIA/04.2019%20FHJA%20-%20CAMPOS%20NOV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ORAIA/05.2019%20FHJ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IZA&#199;&#195;O/AGOSTO/AGOSTO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 DETALHAMENTO FINANC."/>
      <sheetName val="ANEXO II BANCO"/>
      <sheetName val="ANEXO III CAIXA"/>
      <sheetName val="ANEXO IV CARTOES"/>
      <sheetName val="ANEXO V CHEQUES"/>
      <sheetName val="ANEXO VI CONVENIOS"/>
      <sheetName val="ANEXO VII RELATORIO DE NOTAS "/>
    </sheetNames>
    <sheetDataSet>
      <sheetData sheetId="0" refreshError="1"/>
      <sheetData sheetId="1" refreshError="1"/>
      <sheetData sheetId="2">
        <row r="178">
          <cell r="H178">
            <v>28598.200000000008</v>
          </cell>
        </row>
      </sheetData>
      <sheetData sheetId="3">
        <row r="37">
          <cell r="L37">
            <v>6651.41</v>
          </cell>
        </row>
      </sheetData>
      <sheetData sheetId="4">
        <row r="45">
          <cell r="I45">
            <v>16629.489999999998</v>
          </cell>
        </row>
      </sheetData>
      <sheetData sheetId="5">
        <row r="30">
          <cell r="L30">
            <v>203028.72999999998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 DETALHAMENTO FINANC."/>
      <sheetName val="ANEXO II BANCO"/>
      <sheetName val="ANEXO III CAIXA"/>
      <sheetName val="ANEXO IV CARTOES"/>
      <sheetName val="ANEXO V CHEQUES"/>
      <sheetName val="ANEXO VI CONVENIOS"/>
      <sheetName val="ANEXO VII RELATORIO NOTAS"/>
      <sheetName val="ANEXO VIII REL. DE NOTAS IMAS"/>
      <sheetName val="ANEXO IX - RATEIO ADM."/>
    </sheetNames>
    <sheetDataSet>
      <sheetData sheetId="0" refreshError="1"/>
      <sheetData sheetId="1">
        <row r="18">
          <cell r="D18">
            <v>250000</v>
          </cell>
        </row>
        <row r="19">
          <cell r="D19">
            <v>1056</v>
          </cell>
        </row>
        <row r="20">
          <cell r="D20">
            <v>144</v>
          </cell>
        </row>
        <row r="21">
          <cell r="D21">
            <v>19939.59</v>
          </cell>
        </row>
        <row r="22">
          <cell r="D22">
            <v>139.63</v>
          </cell>
        </row>
        <row r="23">
          <cell r="D23">
            <v>272.44</v>
          </cell>
        </row>
        <row r="24">
          <cell r="D24">
            <v>1603.5</v>
          </cell>
        </row>
        <row r="25">
          <cell r="D25">
            <v>8903.0499999999993</v>
          </cell>
        </row>
        <row r="26">
          <cell r="D26">
            <v>8564.19</v>
          </cell>
        </row>
        <row r="27">
          <cell r="D27">
            <v>40.869999999999997</v>
          </cell>
        </row>
        <row r="28">
          <cell r="D28">
            <v>364.87</v>
          </cell>
        </row>
        <row r="29">
          <cell r="D29">
            <v>507931.16</v>
          </cell>
        </row>
        <row r="30">
          <cell r="D30">
            <v>5.84</v>
          </cell>
        </row>
        <row r="31">
          <cell r="D31">
            <v>2750</v>
          </cell>
        </row>
        <row r="32">
          <cell r="D32">
            <v>72.98</v>
          </cell>
        </row>
        <row r="33">
          <cell r="D33">
            <v>4296.1000000000004</v>
          </cell>
        </row>
        <row r="171">
          <cell r="D171">
            <v>806084.22</v>
          </cell>
        </row>
        <row r="172">
          <cell r="D172">
            <v>793234.18</v>
          </cell>
        </row>
        <row r="173">
          <cell r="D173">
            <v>507124.31</v>
          </cell>
        </row>
        <row r="176">
          <cell r="D176">
            <v>1030</v>
          </cell>
        </row>
      </sheetData>
      <sheetData sheetId="2">
        <row r="17">
          <cell r="J17">
            <v>9952.31</v>
          </cell>
        </row>
        <row r="230">
          <cell r="D230">
            <v>32505.949999999997</v>
          </cell>
        </row>
        <row r="231">
          <cell r="E231">
            <v>38144.89</v>
          </cell>
        </row>
        <row r="232">
          <cell r="D232">
            <v>4313.3699999999953</v>
          </cell>
        </row>
      </sheetData>
      <sheetData sheetId="3">
        <row r="59">
          <cell r="H59">
            <v>9174.8300000000017</v>
          </cell>
          <cell r="I59">
            <v>2360.5</v>
          </cell>
        </row>
      </sheetData>
      <sheetData sheetId="4">
        <row r="21">
          <cell r="G21">
            <v>16629.490000000002</v>
          </cell>
        </row>
        <row r="44">
          <cell r="G44">
            <v>14111.9</v>
          </cell>
          <cell r="H44">
            <v>22963.339999999997</v>
          </cell>
        </row>
      </sheetData>
      <sheetData sheetId="5">
        <row r="32">
          <cell r="G32">
            <v>194146.92299999995</v>
          </cell>
          <cell r="H32">
            <v>203058.73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I"/>
      <sheetName val="ANEXO III"/>
      <sheetName val="ANEXO IV"/>
      <sheetName val="ANEXO V"/>
      <sheetName val="ANEXO VI"/>
      <sheetName val="ANEXO VII"/>
      <sheetName val="ANEXO VIII"/>
    </sheetNames>
    <sheetDataSet>
      <sheetData sheetId="0" refreshError="1"/>
      <sheetData sheetId="1">
        <row r="13">
          <cell r="K13">
            <v>517883.47</v>
          </cell>
        </row>
        <row r="299">
          <cell r="F299">
            <v>1093537.43</v>
          </cell>
        </row>
        <row r="304">
          <cell r="F304">
            <v>289173.26</v>
          </cell>
        </row>
      </sheetData>
      <sheetData sheetId="2">
        <row r="13">
          <cell r="K13">
            <v>1407.95</v>
          </cell>
        </row>
        <row r="83">
          <cell r="F83">
            <v>385071.7</v>
          </cell>
        </row>
        <row r="87">
          <cell r="F87">
            <v>241.1099999999999</v>
          </cell>
        </row>
      </sheetData>
      <sheetData sheetId="3">
        <row r="13">
          <cell r="K13">
            <v>19464.34</v>
          </cell>
        </row>
        <row r="214">
          <cell r="F214">
            <v>36182.730000000003</v>
          </cell>
          <cell r="G214">
            <v>38311.699999999997</v>
          </cell>
        </row>
        <row r="216">
          <cell r="F216">
            <v>17335.370000000006</v>
          </cell>
        </row>
      </sheetData>
      <sheetData sheetId="4">
        <row r="13">
          <cell r="K13">
            <v>6483.59</v>
          </cell>
        </row>
        <row r="66">
          <cell r="F66">
            <v>17119.95</v>
          </cell>
          <cell r="G66">
            <v>15051.519999999999</v>
          </cell>
        </row>
        <row r="68">
          <cell r="F68">
            <v>8552.0200000000023</v>
          </cell>
        </row>
      </sheetData>
      <sheetData sheetId="5">
        <row r="13">
          <cell r="K13">
            <v>3920.75</v>
          </cell>
        </row>
        <row r="41">
          <cell r="F41">
            <v>20348.650000000001</v>
          </cell>
          <cell r="G41">
            <v>13970.65</v>
          </cell>
        </row>
        <row r="43">
          <cell r="F43">
            <v>10298.750000000002</v>
          </cell>
        </row>
      </sheetData>
      <sheetData sheetId="6">
        <row r="13">
          <cell r="K13">
            <v>27151.71</v>
          </cell>
        </row>
        <row r="30">
          <cell r="F30">
            <v>223346</v>
          </cell>
          <cell r="G30">
            <v>226141.47</v>
          </cell>
        </row>
        <row r="32">
          <cell r="F32">
            <v>24356.239999999998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showGridLines="0" tabSelected="1" workbookViewId="0">
      <selection activeCell="S8" sqref="S8"/>
    </sheetView>
  </sheetViews>
  <sheetFormatPr defaultRowHeight="15" x14ac:dyDescent="0.25"/>
  <cols>
    <col min="2" max="2" width="15.7109375" bestFit="1" customWidth="1"/>
    <col min="3" max="3" width="15" bestFit="1" customWidth="1"/>
  </cols>
  <sheetData>
    <row r="1" spans="2:12" ht="15.75" thickBot="1" x14ac:dyDescent="0.3"/>
    <row r="2" spans="2:12" ht="15.75" thickBot="1" x14ac:dyDescent="0.3">
      <c r="B2" s="98"/>
      <c r="C2" s="101" t="s">
        <v>0</v>
      </c>
      <c r="D2" s="101"/>
      <c r="E2" s="101"/>
      <c r="F2" s="102"/>
      <c r="G2" s="103" t="s">
        <v>1</v>
      </c>
      <c r="H2" s="103"/>
      <c r="I2" s="103"/>
      <c r="J2" s="103"/>
      <c r="K2" s="104" t="s">
        <v>2</v>
      </c>
      <c r="L2" s="105"/>
    </row>
    <row r="3" spans="2:12" x14ac:dyDescent="0.25">
      <c r="B3" s="99"/>
      <c r="C3" s="88"/>
      <c r="D3" s="88"/>
      <c r="E3" s="88"/>
      <c r="F3" s="89"/>
      <c r="G3" s="103"/>
      <c r="H3" s="103"/>
      <c r="I3" s="103"/>
      <c r="J3" s="103"/>
      <c r="K3" s="106"/>
      <c r="L3" s="107"/>
    </row>
    <row r="4" spans="2:12" ht="15.75" thickBot="1" x14ac:dyDescent="0.3">
      <c r="B4" s="99"/>
      <c r="C4" s="88"/>
      <c r="D4" s="88"/>
      <c r="E4" s="88"/>
      <c r="F4" s="89"/>
      <c r="G4" s="110" t="s">
        <v>3</v>
      </c>
      <c r="H4" s="110"/>
      <c r="I4" s="110"/>
      <c r="J4" s="110"/>
      <c r="K4" s="106"/>
      <c r="L4" s="107"/>
    </row>
    <row r="5" spans="2:12" ht="15.75" thickBot="1" x14ac:dyDescent="0.3">
      <c r="B5" s="99"/>
      <c r="C5" s="88"/>
      <c r="D5" s="88"/>
      <c r="E5" s="88"/>
      <c r="F5" s="89"/>
      <c r="G5" s="110"/>
      <c r="H5" s="110"/>
      <c r="I5" s="110"/>
      <c r="J5" s="110"/>
      <c r="K5" s="106"/>
      <c r="L5" s="107"/>
    </row>
    <row r="6" spans="2:12" ht="15.75" thickBot="1" x14ac:dyDescent="0.3">
      <c r="B6" s="100"/>
      <c r="C6" s="91"/>
      <c r="D6" s="91"/>
      <c r="E6" s="91"/>
      <c r="F6" s="92"/>
      <c r="G6" s="110"/>
      <c r="H6" s="110"/>
      <c r="I6" s="110"/>
      <c r="J6" s="110"/>
      <c r="K6" s="108"/>
      <c r="L6" s="109"/>
    </row>
    <row r="7" spans="2:12" ht="15.75" thickBot="1" x14ac:dyDescent="0.3">
      <c r="B7" s="1"/>
      <c r="C7" s="2"/>
      <c r="D7" s="2"/>
      <c r="E7" s="2"/>
      <c r="F7" s="2"/>
      <c r="G7" s="2"/>
      <c r="H7" s="2"/>
      <c r="I7" s="3"/>
      <c r="J7" s="4"/>
      <c r="K7" s="2"/>
      <c r="L7" s="2"/>
    </row>
    <row r="8" spans="2:12" x14ac:dyDescent="0.25">
      <c r="B8" s="95" t="s">
        <v>4</v>
      </c>
      <c r="C8" s="96"/>
      <c r="D8" s="111" t="s">
        <v>5</v>
      </c>
      <c r="E8" s="96"/>
      <c r="F8" s="96"/>
      <c r="G8" s="96"/>
      <c r="H8" s="96"/>
      <c r="I8" s="96"/>
      <c r="J8" s="112"/>
      <c r="K8" s="96" t="s">
        <v>6</v>
      </c>
      <c r="L8" s="97"/>
    </row>
    <row r="9" spans="2:12" x14ac:dyDescent="0.25">
      <c r="B9" s="83" t="s">
        <v>7</v>
      </c>
      <c r="C9" s="84"/>
      <c r="D9" s="87" t="s">
        <v>8</v>
      </c>
      <c r="E9" s="88"/>
      <c r="F9" s="88"/>
      <c r="G9" s="88"/>
      <c r="H9" s="88"/>
      <c r="I9" s="88"/>
      <c r="J9" s="89"/>
      <c r="K9" s="84" t="s">
        <v>9</v>
      </c>
      <c r="L9" s="93"/>
    </row>
    <row r="10" spans="2:12" ht="15.75" thickBot="1" x14ac:dyDescent="0.3">
      <c r="B10" s="85"/>
      <c r="C10" s="86"/>
      <c r="D10" s="90"/>
      <c r="E10" s="91"/>
      <c r="F10" s="91"/>
      <c r="G10" s="91"/>
      <c r="H10" s="91"/>
      <c r="I10" s="91"/>
      <c r="J10" s="92"/>
      <c r="K10" s="86"/>
      <c r="L10" s="94"/>
    </row>
    <row r="11" spans="2:12" ht="15.75" thickBot="1" x14ac:dyDescent="0.3">
      <c r="B11" s="5"/>
      <c r="C11" s="6"/>
      <c r="D11" s="6"/>
      <c r="E11" s="6"/>
      <c r="F11" s="6"/>
      <c r="G11" s="6"/>
      <c r="H11" s="6"/>
      <c r="I11" s="3"/>
      <c r="J11" s="3"/>
      <c r="K11" s="6"/>
      <c r="L11" s="6"/>
    </row>
    <row r="12" spans="2:12" x14ac:dyDescent="0.25">
      <c r="B12" s="95" t="s">
        <v>10</v>
      </c>
      <c r="C12" s="96"/>
      <c r="D12" s="96"/>
      <c r="E12" s="96"/>
      <c r="F12" s="96"/>
      <c r="G12" s="96" t="s">
        <v>11</v>
      </c>
      <c r="H12" s="96"/>
      <c r="I12" s="96"/>
      <c r="J12" s="96"/>
      <c r="K12" s="96"/>
      <c r="L12" s="97"/>
    </row>
    <row r="13" spans="2:12" x14ac:dyDescent="0.25">
      <c r="B13" s="83" t="s">
        <v>12</v>
      </c>
      <c r="C13" s="84"/>
      <c r="D13" s="84"/>
      <c r="E13" s="84"/>
      <c r="F13" s="84"/>
      <c r="G13" s="84" t="s">
        <v>13</v>
      </c>
      <c r="H13" s="84"/>
      <c r="I13" s="84"/>
      <c r="J13" s="84"/>
      <c r="K13" s="84"/>
      <c r="L13" s="93"/>
    </row>
    <row r="14" spans="2:12" ht="15.75" thickBot="1" x14ac:dyDescent="0.3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94"/>
    </row>
    <row r="15" spans="2:12" ht="15.75" thickBot="1" x14ac:dyDescent="0.3">
      <c r="B15" s="7"/>
      <c r="C15" s="6"/>
      <c r="D15" s="6"/>
      <c r="E15" s="6"/>
      <c r="F15" s="6"/>
      <c r="G15" s="6"/>
      <c r="H15" s="6"/>
      <c r="I15" s="3"/>
      <c r="J15" s="3"/>
      <c r="K15" s="6"/>
      <c r="L15" s="6"/>
    </row>
    <row r="16" spans="2:12" x14ac:dyDescent="0.25">
      <c r="B16" s="75" t="s">
        <v>14</v>
      </c>
      <c r="C16" s="76"/>
      <c r="D16" s="76"/>
      <c r="E16" s="76"/>
      <c r="F16" s="76"/>
      <c r="G16" s="76"/>
      <c r="H16" s="77"/>
      <c r="I16" s="77"/>
      <c r="J16" s="77"/>
      <c r="K16" s="77"/>
      <c r="L16" s="78"/>
    </row>
    <row r="17" spans="2:12" x14ac:dyDescent="0.25">
      <c r="B17" s="8" t="s">
        <v>15</v>
      </c>
      <c r="C17" s="9" t="s">
        <v>16</v>
      </c>
      <c r="D17" s="10"/>
      <c r="E17" s="10"/>
      <c r="F17" s="10"/>
      <c r="G17" s="79"/>
      <c r="H17" s="79"/>
      <c r="I17" s="79"/>
      <c r="J17" s="79"/>
      <c r="K17" s="79"/>
      <c r="L17" s="80"/>
    </row>
    <row r="18" spans="2:12" x14ac:dyDescent="0.25">
      <c r="B18" s="8" t="s">
        <v>17</v>
      </c>
      <c r="C18" s="9" t="s">
        <v>18</v>
      </c>
      <c r="D18" s="10"/>
      <c r="E18" s="10"/>
      <c r="F18" s="10"/>
      <c r="G18" s="79"/>
      <c r="H18" s="79"/>
      <c r="I18" s="79"/>
      <c r="J18" s="79"/>
      <c r="K18" s="79"/>
      <c r="L18" s="80"/>
    </row>
    <row r="19" spans="2:12" x14ac:dyDescent="0.25">
      <c r="B19" s="8" t="s">
        <v>19</v>
      </c>
      <c r="C19" s="9" t="s">
        <v>20</v>
      </c>
      <c r="D19" s="10"/>
      <c r="E19" s="10"/>
      <c r="F19" s="10"/>
      <c r="G19" s="79"/>
      <c r="H19" s="79"/>
      <c r="I19" s="79"/>
      <c r="J19" s="79"/>
      <c r="K19" s="79"/>
      <c r="L19" s="80"/>
    </row>
    <row r="20" spans="2:12" ht="15.75" thickBot="1" x14ac:dyDescent="0.3">
      <c r="B20" s="11"/>
      <c r="C20" s="12"/>
      <c r="D20" s="12"/>
      <c r="E20" s="12"/>
      <c r="F20" s="12"/>
      <c r="G20" s="81"/>
      <c r="H20" s="81"/>
      <c r="I20" s="81"/>
      <c r="J20" s="81"/>
      <c r="K20" s="81"/>
      <c r="L20" s="82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68" t="s">
        <v>21</v>
      </c>
      <c r="C22" s="68"/>
      <c r="D22" s="68"/>
      <c r="E22" s="68"/>
      <c r="F22" s="68"/>
      <c r="G22" s="68"/>
      <c r="H22" s="68"/>
      <c r="I22" s="68"/>
      <c r="J22" s="73" t="s">
        <v>22</v>
      </c>
      <c r="K22" s="74"/>
      <c r="L22" s="74"/>
    </row>
    <row r="23" spans="2:12" x14ac:dyDescent="0.25">
      <c r="B23" s="66" t="s">
        <v>23</v>
      </c>
      <c r="C23" s="66"/>
      <c r="D23" s="66"/>
      <c r="E23" s="66"/>
      <c r="F23" s="66"/>
      <c r="G23" s="66"/>
      <c r="H23" s="66"/>
      <c r="I23" s="66"/>
      <c r="J23" s="67">
        <v>507124.31</v>
      </c>
      <c r="K23" s="67"/>
      <c r="L23" s="67"/>
    </row>
    <row r="24" spans="2:12" x14ac:dyDescent="0.25">
      <c r="B24" s="66" t="s">
        <v>24</v>
      </c>
      <c r="C24" s="66"/>
      <c r="D24" s="66"/>
      <c r="E24" s="66"/>
      <c r="F24" s="66"/>
      <c r="G24" s="66"/>
      <c r="H24" s="66"/>
      <c r="I24" s="66"/>
      <c r="J24" s="67">
        <f>'[1]ANEXO III CAIXA'!H178+'[1]ANEXO IV CARTOES'!L37+'[1]ANEXO V CHEQUES'!I45+'[1]ANEXO VI CONVENIOS'!L30</f>
        <v>254907.83</v>
      </c>
      <c r="K24" s="67"/>
      <c r="L24" s="67"/>
    </row>
    <row r="25" spans="2:12" x14ac:dyDescent="0.25">
      <c r="B25" s="66" t="s">
        <v>25</v>
      </c>
      <c r="C25" s="66"/>
      <c r="D25" s="66"/>
      <c r="E25" s="66"/>
      <c r="F25" s="66"/>
      <c r="G25" s="66"/>
      <c r="H25" s="66"/>
      <c r="I25" s="66"/>
      <c r="J25" s="67">
        <v>-18972.87</v>
      </c>
      <c r="K25" s="67"/>
      <c r="L25" s="67"/>
    </row>
    <row r="26" spans="2:12" x14ac:dyDescent="0.25">
      <c r="B26" s="63" t="s">
        <v>26</v>
      </c>
      <c r="C26" s="64"/>
      <c r="D26" s="64"/>
      <c r="E26" s="64"/>
      <c r="F26" s="64"/>
      <c r="G26" s="64"/>
      <c r="H26" s="64"/>
      <c r="I26" s="65"/>
      <c r="J26" s="67">
        <v>-173.02</v>
      </c>
      <c r="K26" s="67"/>
      <c r="L26" s="67"/>
    </row>
    <row r="27" spans="2:12" x14ac:dyDescent="0.25">
      <c r="B27" s="66" t="s">
        <v>27</v>
      </c>
      <c r="C27" s="66"/>
      <c r="D27" s="66"/>
      <c r="E27" s="66"/>
      <c r="F27" s="66"/>
      <c r="G27" s="66"/>
      <c r="H27" s="66"/>
      <c r="I27" s="66"/>
      <c r="J27" s="67">
        <v>-213.75</v>
      </c>
      <c r="K27" s="67"/>
      <c r="L27" s="67"/>
    </row>
    <row r="28" spans="2:12" x14ac:dyDescent="0.25">
      <c r="B28" s="68" t="s">
        <v>28</v>
      </c>
      <c r="C28" s="68"/>
      <c r="D28" s="68"/>
      <c r="E28" s="68"/>
      <c r="F28" s="68"/>
      <c r="G28" s="68"/>
      <c r="H28" s="68"/>
      <c r="I28" s="68"/>
      <c r="J28" s="69">
        <f>SUM(J23:J27)</f>
        <v>742672.5</v>
      </c>
      <c r="K28" s="69"/>
      <c r="L28" s="69"/>
    </row>
    <row r="29" spans="2:12" x14ac:dyDescent="0.25">
      <c r="B29" s="14"/>
      <c r="C29" s="14"/>
      <c r="D29" s="14"/>
      <c r="E29" s="14"/>
      <c r="F29" s="14"/>
      <c r="G29" s="14"/>
      <c r="H29" s="14"/>
      <c r="I29" s="14"/>
      <c r="J29" s="15"/>
      <c r="K29" s="15"/>
      <c r="L29" s="15"/>
    </row>
    <row r="30" spans="2:12" x14ac:dyDescent="0.25">
      <c r="B30" s="68" t="s">
        <v>29</v>
      </c>
      <c r="C30" s="68"/>
      <c r="D30" s="68"/>
      <c r="E30" s="68"/>
      <c r="F30" s="68"/>
      <c r="G30" s="68"/>
      <c r="H30" s="68"/>
      <c r="I30" s="68"/>
      <c r="J30" s="73" t="s">
        <v>30</v>
      </c>
      <c r="K30" s="74"/>
      <c r="L30" s="74"/>
    </row>
    <row r="31" spans="2:12" x14ac:dyDescent="0.25">
      <c r="B31" s="66" t="s">
        <v>31</v>
      </c>
      <c r="C31" s="66"/>
      <c r="D31" s="66"/>
      <c r="E31" s="66"/>
      <c r="F31" s="66"/>
      <c r="G31" s="66"/>
      <c r="H31" s="66"/>
      <c r="I31" s="66"/>
      <c r="J31" s="67">
        <v>507124.31</v>
      </c>
      <c r="K31" s="67"/>
      <c r="L31" s="67"/>
    </row>
    <row r="32" spans="2:12" x14ac:dyDescent="0.25">
      <c r="B32" s="66" t="s">
        <v>32</v>
      </c>
      <c r="C32" s="66"/>
      <c r="D32" s="66"/>
      <c r="E32" s="66"/>
      <c r="F32" s="66"/>
      <c r="G32" s="66"/>
      <c r="H32" s="66"/>
      <c r="I32" s="66"/>
      <c r="J32" s="67">
        <v>9452.31</v>
      </c>
      <c r="K32" s="67"/>
      <c r="L32" s="67"/>
    </row>
    <row r="33" spans="2:12" x14ac:dyDescent="0.25">
      <c r="B33" s="66" t="s">
        <v>33</v>
      </c>
      <c r="C33" s="66"/>
      <c r="D33" s="66"/>
      <c r="E33" s="66"/>
      <c r="F33" s="66"/>
      <c r="G33" s="66"/>
      <c r="H33" s="66"/>
      <c r="I33" s="66"/>
      <c r="J33" s="67">
        <v>6437.66</v>
      </c>
      <c r="K33" s="67"/>
      <c r="L33" s="67"/>
    </row>
    <row r="34" spans="2:12" x14ac:dyDescent="0.25">
      <c r="B34" s="66" t="s">
        <v>34</v>
      </c>
      <c r="C34" s="66"/>
      <c r="D34" s="66"/>
      <c r="E34" s="66"/>
      <c r="F34" s="66"/>
      <c r="G34" s="66"/>
      <c r="H34" s="66"/>
      <c r="I34" s="66"/>
      <c r="J34" s="67">
        <v>16629.490000000002</v>
      </c>
      <c r="K34" s="67"/>
      <c r="L34" s="67"/>
    </row>
    <row r="35" spans="2:12" x14ac:dyDescent="0.25">
      <c r="B35" s="66" t="s">
        <v>35</v>
      </c>
      <c r="C35" s="66"/>
      <c r="D35" s="66"/>
      <c r="E35" s="66"/>
      <c r="F35" s="66"/>
      <c r="G35" s="66"/>
      <c r="H35" s="66"/>
      <c r="I35" s="66"/>
      <c r="J35" s="67">
        <f>'[1]ANEXO VI CONVENIOS'!L30</f>
        <v>203028.72999999998</v>
      </c>
      <c r="K35" s="67"/>
      <c r="L35" s="67"/>
    </row>
    <row r="36" spans="2:12" x14ac:dyDescent="0.25">
      <c r="B36" s="68" t="s">
        <v>36</v>
      </c>
      <c r="C36" s="68"/>
      <c r="D36" s="68"/>
      <c r="E36" s="68"/>
      <c r="F36" s="68"/>
      <c r="G36" s="68"/>
      <c r="H36" s="68"/>
      <c r="I36" s="68"/>
      <c r="J36" s="69">
        <f>SUM(J31:J35)</f>
        <v>742672.5</v>
      </c>
      <c r="K36" s="69"/>
      <c r="L36" s="69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7"/>
      <c r="K37" s="17"/>
      <c r="L37" s="17"/>
    </row>
    <row r="38" spans="2:12" x14ac:dyDescent="0.25">
      <c r="B38" s="57" t="s">
        <v>40</v>
      </c>
      <c r="C38" s="58"/>
      <c r="D38" s="58"/>
      <c r="E38" s="58"/>
      <c r="F38" s="58"/>
      <c r="G38" s="58"/>
      <c r="H38" s="58"/>
      <c r="I38" s="58"/>
      <c r="J38" s="58"/>
      <c r="K38" s="58"/>
      <c r="L38" s="59"/>
    </row>
    <row r="39" spans="2:12" x14ac:dyDescent="0.25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2"/>
    </row>
    <row r="40" spans="2:12" ht="15.75" thickBot="1" x14ac:dyDescent="0.3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2:12" x14ac:dyDescent="0.25">
      <c r="B41" s="70" t="s">
        <v>37</v>
      </c>
      <c r="C41" s="71"/>
      <c r="D41" s="71"/>
      <c r="E41" s="71"/>
      <c r="F41" s="71"/>
      <c r="G41" s="71"/>
      <c r="H41" s="71"/>
      <c r="I41" s="71"/>
      <c r="J41" s="71"/>
      <c r="K41" s="71"/>
      <c r="L41" s="72"/>
    </row>
    <row r="42" spans="2:12" x14ac:dyDescent="0.25">
      <c r="B42" s="48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50"/>
    </row>
    <row r="43" spans="2:12" x14ac:dyDescent="0.25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3"/>
    </row>
    <row r="44" spans="2:12" x14ac:dyDescent="0.25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3"/>
    </row>
    <row r="45" spans="2:12" x14ac:dyDescent="0.25"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3"/>
    </row>
    <row r="46" spans="2:12" ht="15.75" thickBot="1" x14ac:dyDescent="0.3">
      <c r="B46" s="54" t="s">
        <v>39</v>
      </c>
      <c r="C46" s="55"/>
      <c r="D46" s="55"/>
      <c r="E46" s="55"/>
      <c r="F46" s="55"/>
      <c r="G46" s="55"/>
      <c r="H46" s="55"/>
      <c r="I46" s="55"/>
      <c r="J46" s="55"/>
      <c r="K46" s="55"/>
      <c r="L46" s="56"/>
    </row>
  </sheetData>
  <mergeCells count="50">
    <mergeCell ref="B13:F14"/>
    <mergeCell ref="G13:L14"/>
    <mergeCell ref="B2:B6"/>
    <mergeCell ref="C2:F6"/>
    <mergeCell ref="G2:J3"/>
    <mergeCell ref="K2:L6"/>
    <mergeCell ref="G4:J6"/>
    <mergeCell ref="B8:C8"/>
    <mergeCell ref="D8:J8"/>
    <mergeCell ref="K8:L8"/>
    <mergeCell ref="B9:C10"/>
    <mergeCell ref="D9:J10"/>
    <mergeCell ref="K9:L10"/>
    <mergeCell ref="B12:F12"/>
    <mergeCell ref="G12:L12"/>
    <mergeCell ref="B27:I27"/>
    <mergeCell ref="J27:L27"/>
    <mergeCell ref="B16:G16"/>
    <mergeCell ref="H16:L16"/>
    <mergeCell ref="G17:L20"/>
    <mergeCell ref="B22:I22"/>
    <mergeCell ref="J22:L22"/>
    <mergeCell ref="B23:I23"/>
    <mergeCell ref="J23:L23"/>
    <mergeCell ref="B24:I24"/>
    <mergeCell ref="J24:L24"/>
    <mergeCell ref="B25:I25"/>
    <mergeCell ref="J25:L25"/>
    <mergeCell ref="J26:L26"/>
    <mergeCell ref="J28:L28"/>
    <mergeCell ref="B30:I30"/>
    <mergeCell ref="J30:L30"/>
    <mergeCell ref="B31:I31"/>
    <mergeCell ref="J31:L31"/>
    <mergeCell ref="B42:L45"/>
    <mergeCell ref="B46:L46"/>
    <mergeCell ref="B38:L39"/>
    <mergeCell ref="B26:I26"/>
    <mergeCell ref="B35:I35"/>
    <mergeCell ref="J35:L35"/>
    <mergeCell ref="B36:I36"/>
    <mergeCell ref="J36:L36"/>
    <mergeCell ref="B41:L41"/>
    <mergeCell ref="B32:I32"/>
    <mergeCell ref="J32:L32"/>
    <mergeCell ref="B33:I33"/>
    <mergeCell ref="J33:L33"/>
    <mergeCell ref="B34:I34"/>
    <mergeCell ref="J34:L34"/>
    <mergeCell ref="B28:I2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2"/>
  <sheetViews>
    <sheetView showGridLines="0" workbookViewId="0">
      <selection activeCell="P16" sqref="P16"/>
    </sheetView>
  </sheetViews>
  <sheetFormatPr defaultRowHeight="15" x14ac:dyDescent="0.25"/>
  <cols>
    <col min="3" max="3" width="15" bestFit="1" customWidth="1"/>
  </cols>
  <sheetData>
    <row r="1" spans="2:12" ht="15.75" thickBot="1" x14ac:dyDescent="0.3"/>
    <row r="2" spans="2:12" ht="15.75" thickBot="1" x14ac:dyDescent="0.3">
      <c r="B2" s="98"/>
      <c r="C2" s="101" t="s">
        <v>0</v>
      </c>
      <c r="D2" s="101"/>
      <c r="E2" s="101"/>
      <c r="F2" s="102"/>
      <c r="G2" s="103" t="s">
        <v>1</v>
      </c>
      <c r="H2" s="103"/>
      <c r="I2" s="103"/>
      <c r="J2" s="103"/>
      <c r="K2" s="104" t="s">
        <v>2</v>
      </c>
      <c r="L2" s="105"/>
    </row>
    <row r="3" spans="2:12" x14ac:dyDescent="0.25">
      <c r="B3" s="99"/>
      <c r="C3" s="88"/>
      <c r="D3" s="88"/>
      <c r="E3" s="88"/>
      <c r="F3" s="89"/>
      <c r="G3" s="103"/>
      <c r="H3" s="103"/>
      <c r="I3" s="103"/>
      <c r="J3" s="103"/>
      <c r="K3" s="106"/>
      <c r="L3" s="107"/>
    </row>
    <row r="4" spans="2:12" ht="15.75" thickBot="1" x14ac:dyDescent="0.3">
      <c r="B4" s="99"/>
      <c r="C4" s="88"/>
      <c r="D4" s="88"/>
      <c r="E4" s="88"/>
      <c r="F4" s="89"/>
      <c r="G4" s="110" t="s">
        <v>3</v>
      </c>
      <c r="H4" s="110"/>
      <c r="I4" s="110"/>
      <c r="J4" s="110"/>
      <c r="K4" s="106"/>
      <c r="L4" s="107"/>
    </row>
    <row r="5" spans="2:12" ht="15.75" thickBot="1" x14ac:dyDescent="0.3">
      <c r="B5" s="99"/>
      <c r="C5" s="88"/>
      <c r="D5" s="88"/>
      <c r="E5" s="88"/>
      <c r="F5" s="89"/>
      <c r="G5" s="110"/>
      <c r="H5" s="110"/>
      <c r="I5" s="110"/>
      <c r="J5" s="110"/>
      <c r="K5" s="106"/>
      <c r="L5" s="107"/>
    </row>
    <row r="6" spans="2:12" ht="15.75" thickBot="1" x14ac:dyDescent="0.3">
      <c r="B6" s="100"/>
      <c r="C6" s="91"/>
      <c r="D6" s="91"/>
      <c r="E6" s="91"/>
      <c r="F6" s="92"/>
      <c r="G6" s="110"/>
      <c r="H6" s="110"/>
      <c r="I6" s="110"/>
      <c r="J6" s="110"/>
      <c r="K6" s="108"/>
      <c r="L6" s="109"/>
    </row>
    <row r="7" spans="2:12" ht="15.75" thickBot="1" x14ac:dyDescent="0.3">
      <c r="B7" s="1"/>
      <c r="C7" s="2"/>
      <c r="D7" s="2"/>
      <c r="E7" s="2"/>
      <c r="F7" s="2"/>
      <c r="G7" s="2"/>
      <c r="H7" s="2"/>
      <c r="I7" s="19"/>
      <c r="J7" s="20"/>
      <c r="K7" s="2"/>
      <c r="L7" s="2"/>
    </row>
    <row r="8" spans="2:12" x14ac:dyDescent="0.25">
      <c r="B8" s="95" t="s">
        <v>4</v>
      </c>
      <c r="C8" s="96"/>
      <c r="D8" s="111" t="s">
        <v>5</v>
      </c>
      <c r="E8" s="96"/>
      <c r="F8" s="96"/>
      <c r="G8" s="96"/>
      <c r="H8" s="96"/>
      <c r="I8" s="96"/>
      <c r="J8" s="112"/>
      <c r="K8" s="96" t="s">
        <v>6</v>
      </c>
      <c r="L8" s="97"/>
    </row>
    <row r="9" spans="2:12" x14ac:dyDescent="0.25">
      <c r="B9" s="83" t="s">
        <v>7</v>
      </c>
      <c r="C9" s="84"/>
      <c r="D9" s="87" t="s">
        <v>8</v>
      </c>
      <c r="E9" s="88"/>
      <c r="F9" s="88"/>
      <c r="G9" s="88"/>
      <c r="H9" s="88"/>
      <c r="I9" s="88"/>
      <c r="J9" s="89"/>
      <c r="K9" s="84" t="s">
        <v>9</v>
      </c>
      <c r="L9" s="93"/>
    </row>
    <row r="10" spans="2:12" ht="15.75" thickBot="1" x14ac:dyDescent="0.3">
      <c r="B10" s="85"/>
      <c r="C10" s="86"/>
      <c r="D10" s="90"/>
      <c r="E10" s="91"/>
      <c r="F10" s="91"/>
      <c r="G10" s="91"/>
      <c r="H10" s="91"/>
      <c r="I10" s="91"/>
      <c r="J10" s="92"/>
      <c r="K10" s="86"/>
      <c r="L10" s="94"/>
    </row>
    <row r="11" spans="2:12" ht="15.75" thickBot="1" x14ac:dyDescent="0.3">
      <c r="B11" s="5"/>
      <c r="C11" s="6"/>
      <c r="D11" s="6"/>
      <c r="E11" s="6"/>
      <c r="F11" s="6"/>
      <c r="G11" s="6"/>
      <c r="H11" s="6"/>
      <c r="I11" s="19"/>
      <c r="J11" s="19"/>
      <c r="K11" s="6"/>
      <c r="L11" s="6"/>
    </row>
    <row r="12" spans="2:12" x14ac:dyDescent="0.25">
      <c r="B12" s="95" t="s">
        <v>10</v>
      </c>
      <c r="C12" s="96"/>
      <c r="D12" s="96"/>
      <c r="E12" s="96"/>
      <c r="F12" s="96"/>
      <c r="G12" s="96" t="s">
        <v>11</v>
      </c>
      <c r="H12" s="96"/>
      <c r="I12" s="96"/>
      <c r="J12" s="96"/>
      <c r="K12" s="96"/>
      <c r="L12" s="97"/>
    </row>
    <row r="13" spans="2:12" x14ac:dyDescent="0.25">
      <c r="B13" s="83" t="s">
        <v>12</v>
      </c>
      <c r="C13" s="84"/>
      <c r="D13" s="84"/>
      <c r="E13" s="84"/>
      <c r="F13" s="84"/>
      <c r="G13" s="84" t="s">
        <v>41</v>
      </c>
      <c r="H13" s="84"/>
      <c r="I13" s="84"/>
      <c r="J13" s="84"/>
      <c r="K13" s="84"/>
      <c r="L13" s="93"/>
    </row>
    <row r="14" spans="2:12" ht="15.75" thickBot="1" x14ac:dyDescent="0.3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94"/>
    </row>
    <row r="15" spans="2:12" ht="15.75" thickBot="1" x14ac:dyDescent="0.3">
      <c r="B15" s="7"/>
      <c r="C15" s="6"/>
      <c r="D15" s="6"/>
      <c r="E15" s="6"/>
      <c r="F15" s="6"/>
      <c r="G15" s="6"/>
      <c r="H15" s="6"/>
      <c r="I15" s="19"/>
      <c r="J15" s="19"/>
      <c r="K15" s="6"/>
      <c r="L15" s="6"/>
    </row>
    <row r="16" spans="2:12" x14ac:dyDescent="0.25">
      <c r="B16" s="75" t="s">
        <v>14</v>
      </c>
      <c r="C16" s="76"/>
      <c r="D16" s="76"/>
      <c r="E16" s="76"/>
      <c r="F16" s="76"/>
      <c r="G16" s="76"/>
      <c r="H16" s="77"/>
      <c r="I16" s="77"/>
      <c r="J16" s="77"/>
      <c r="K16" s="77"/>
      <c r="L16" s="78"/>
    </row>
    <row r="17" spans="2:12" x14ac:dyDescent="0.25">
      <c r="B17" s="8" t="s">
        <v>15</v>
      </c>
      <c r="C17" s="9" t="s">
        <v>16</v>
      </c>
      <c r="D17" s="10"/>
      <c r="E17" s="10"/>
      <c r="F17" s="10"/>
      <c r="G17" s="79"/>
      <c r="H17" s="79"/>
      <c r="I17" s="79"/>
      <c r="J17" s="79"/>
      <c r="K17" s="79"/>
      <c r="L17" s="80"/>
    </row>
    <row r="18" spans="2:12" x14ac:dyDescent="0.25">
      <c r="B18" s="8" t="s">
        <v>17</v>
      </c>
      <c r="C18" s="9" t="s">
        <v>18</v>
      </c>
      <c r="D18" s="10"/>
      <c r="E18" s="10"/>
      <c r="F18" s="10"/>
      <c r="G18" s="79"/>
      <c r="H18" s="79"/>
      <c r="I18" s="79"/>
      <c r="J18" s="79"/>
      <c r="K18" s="79"/>
      <c r="L18" s="80"/>
    </row>
    <row r="19" spans="2:12" x14ac:dyDescent="0.25">
      <c r="B19" s="8" t="s">
        <v>19</v>
      </c>
      <c r="C19" s="9" t="s">
        <v>20</v>
      </c>
      <c r="D19" s="10"/>
      <c r="E19" s="10"/>
      <c r="F19" s="10"/>
      <c r="G19" s="79"/>
      <c r="H19" s="79"/>
      <c r="I19" s="79"/>
      <c r="J19" s="79"/>
      <c r="K19" s="79"/>
      <c r="L19" s="80"/>
    </row>
    <row r="20" spans="2:12" ht="15.75" thickBot="1" x14ac:dyDescent="0.3">
      <c r="B20" s="11"/>
      <c r="C20" s="12"/>
      <c r="D20" s="12"/>
      <c r="E20" s="12"/>
      <c r="F20" s="12"/>
      <c r="G20" s="81"/>
      <c r="H20" s="81"/>
      <c r="I20" s="81"/>
      <c r="J20" s="81"/>
      <c r="K20" s="81"/>
      <c r="L20" s="82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61" t="s">
        <v>42</v>
      </c>
      <c r="C22" s="161"/>
      <c r="D22" s="161"/>
      <c r="E22" s="161"/>
      <c r="F22" s="161"/>
      <c r="G22" s="161"/>
      <c r="H22" s="161"/>
      <c r="I22" s="161"/>
      <c r="J22" s="162" t="s">
        <v>22</v>
      </c>
      <c r="K22" s="163"/>
      <c r="L22" s="163"/>
    </row>
    <row r="23" spans="2:12" x14ac:dyDescent="0.25">
      <c r="B23" s="16"/>
      <c r="C23" s="16"/>
      <c r="D23" s="16"/>
      <c r="E23" s="16"/>
      <c r="F23" s="16"/>
      <c r="G23" s="16"/>
      <c r="H23" s="16"/>
      <c r="I23" s="16"/>
      <c r="J23" s="21"/>
      <c r="K23" s="22"/>
      <c r="L23" s="22"/>
    </row>
    <row r="24" spans="2:12" x14ac:dyDescent="0.25">
      <c r="B24" s="136" t="s">
        <v>43</v>
      </c>
      <c r="C24" s="137"/>
      <c r="D24" s="137"/>
      <c r="E24" s="137"/>
      <c r="F24" s="137"/>
      <c r="G24" s="137"/>
      <c r="H24" s="137"/>
      <c r="I24" s="138"/>
      <c r="J24" s="139">
        <f>'[2]ANEXO II BANCO'!D173</f>
        <v>507124.31</v>
      </c>
      <c r="K24" s="139"/>
      <c r="L24" s="139"/>
    </row>
    <row r="25" spans="2:12" x14ac:dyDescent="0.25">
      <c r="B25" s="120" t="s">
        <v>44</v>
      </c>
      <c r="C25" s="120"/>
      <c r="D25" s="120"/>
      <c r="E25" s="120"/>
      <c r="F25" s="120"/>
      <c r="G25" s="120"/>
      <c r="H25" s="120"/>
      <c r="I25" s="120"/>
      <c r="J25" s="156">
        <f>'[2]ANEXO II BANCO'!D29+'[2]ANEXO II BANCO'!D18</f>
        <v>757931.15999999992</v>
      </c>
      <c r="K25" s="156"/>
      <c r="L25" s="156"/>
    </row>
    <row r="26" spans="2:12" x14ac:dyDescent="0.25">
      <c r="B26" s="120" t="s">
        <v>45</v>
      </c>
      <c r="C26" s="120"/>
      <c r="D26" s="120"/>
      <c r="E26" s="120"/>
      <c r="F26" s="120"/>
      <c r="G26" s="120"/>
      <c r="H26" s="120"/>
      <c r="I26" s="120"/>
      <c r="J26" s="156">
        <f>'[2]ANEXO II BANCO'!D19+'[2]ANEXO II BANCO'!D20+'[2]ANEXO II BANCO'!D21+'[2]ANEXO II BANCO'!D22+'[2]ANEXO II BANCO'!D23+'[2]ANEXO II BANCO'!D24+'[2]ANEXO II BANCO'!D25+'[2]ANEXO II BANCO'!D26+'[2]ANEXO II BANCO'!D27+'[2]ANEXO II BANCO'!D28+'[2]ANEXO II BANCO'!D30+'[2]ANEXO II BANCO'!D31+'[2]ANEXO II BANCO'!D32+'[2]ANEXO II BANCO'!D33</f>
        <v>48153.060000000005</v>
      </c>
      <c r="K26" s="156"/>
      <c r="L26" s="156"/>
    </row>
    <row r="27" spans="2:12" x14ac:dyDescent="0.25">
      <c r="B27" s="23" t="s">
        <v>46</v>
      </c>
      <c r="C27" s="24"/>
      <c r="D27" s="24"/>
      <c r="E27" s="24"/>
      <c r="F27" s="24"/>
      <c r="G27" s="24"/>
      <c r="H27" s="24"/>
      <c r="I27" s="25"/>
      <c r="J27" s="121">
        <f>'[2]ANEXO II BANCO'!D172</f>
        <v>793234.18</v>
      </c>
      <c r="K27" s="122"/>
      <c r="L27" s="123"/>
    </row>
    <row r="28" spans="2:12" x14ac:dyDescent="0.25">
      <c r="B28" s="157" t="s">
        <v>47</v>
      </c>
      <c r="C28" s="157"/>
      <c r="D28" s="157"/>
      <c r="E28" s="157"/>
      <c r="F28" s="157"/>
      <c r="G28" s="157"/>
      <c r="H28" s="157"/>
      <c r="I28" s="157"/>
      <c r="J28" s="158">
        <f>J24+J25+J26-J27</f>
        <v>519974.35</v>
      </c>
      <c r="K28" s="159"/>
      <c r="L28" s="160"/>
    </row>
    <row r="29" spans="2:12" x14ac:dyDescent="0.25">
      <c r="B29" s="124" t="s">
        <v>48</v>
      </c>
      <c r="C29" s="125"/>
      <c r="D29" s="125"/>
      <c r="E29" s="125"/>
      <c r="F29" s="125"/>
      <c r="G29" s="125"/>
      <c r="H29" s="125"/>
      <c r="I29" s="126"/>
      <c r="J29" s="121">
        <v>1030</v>
      </c>
      <c r="K29" s="122"/>
      <c r="L29" s="123"/>
    </row>
    <row r="30" spans="2:12" x14ac:dyDescent="0.25">
      <c r="B30" s="151" t="s">
        <v>49</v>
      </c>
      <c r="C30" s="151"/>
      <c r="D30" s="151"/>
      <c r="E30" s="151"/>
      <c r="F30" s="151"/>
      <c r="G30" s="151"/>
      <c r="H30" s="151"/>
      <c r="I30" s="151"/>
      <c r="J30" s="152">
        <f>J24+J25+J26-J27+J29</f>
        <v>521004.35</v>
      </c>
      <c r="K30" s="152"/>
      <c r="L30" s="152"/>
    </row>
    <row r="31" spans="2:12" x14ac:dyDescent="0.25">
      <c r="B31" s="117" t="s">
        <v>50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2:12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2:12" x14ac:dyDescent="0.25">
      <c r="B33" s="153" t="s">
        <v>51</v>
      </c>
      <c r="C33" s="154"/>
      <c r="D33" s="154"/>
      <c r="E33" s="154"/>
      <c r="F33" s="154"/>
      <c r="G33" s="154"/>
      <c r="H33" s="154"/>
      <c r="I33" s="155"/>
      <c r="J33" s="152">
        <f>'[2]ANEXO III CAIXA'!J17</f>
        <v>9952.31</v>
      </c>
      <c r="K33" s="152"/>
      <c r="L33" s="152"/>
    </row>
    <row r="34" spans="2:12" x14ac:dyDescent="0.25">
      <c r="B34" s="120" t="s">
        <v>52</v>
      </c>
      <c r="C34" s="120"/>
      <c r="D34" s="120"/>
      <c r="E34" s="120"/>
      <c r="F34" s="120"/>
      <c r="G34" s="120"/>
      <c r="H34" s="120"/>
      <c r="I34" s="120"/>
      <c r="J34" s="121">
        <f>'[2]ANEXO III CAIXA'!D230</f>
        <v>32505.949999999997</v>
      </c>
      <c r="K34" s="122"/>
      <c r="L34" s="123"/>
    </row>
    <row r="35" spans="2:12" x14ac:dyDescent="0.25">
      <c r="B35" s="124" t="s">
        <v>53</v>
      </c>
      <c r="C35" s="125"/>
      <c r="D35" s="125"/>
      <c r="E35" s="125"/>
      <c r="F35" s="125"/>
      <c r="G35" s="125"/>
      <c r="H35" s="125"/>
      <c r="I35" s="126"/>
      <c r="J35" s="121">
        <f>'[2]ANEXO III CAIXA'!E231</f>
        <v>38144.89</v>
      </c>
      <c r="K35" s="122"/>
      <c r="L35" s="123"/>
    </row>
    <row r="36" spans="2:12" x14ac:dyDescent="0.25">
      <c r="B36" s="127" t="s">
        <v>54</v>
      </c>
      <c r="C36" s="127"/>
      <c r="D36" s="127"/>
      <c r="E36" s="127"/>
      <c r="F36" s="127"/>
      <c r="G36" s="127"/>
      <c r="H36" s="127"/>
      <c r="I36" s="127"/>
      <c r="J36" s="148">
        <f>J33+J34-J35</f>
        <v>4313.3699999999953</v>
      </c>
      <c r="K36" s="149"/>
      <c r="L36" s="150"/>
    </row>
    <row r="37" spans="2:12" x14ac:dyDescent="0.25">
      <c r="B37" s="14"/>
      <c r="C37" s="14"/>
      <c r="D37" s="14"/>
      <c r="E37" s="14"/>
      <c r="F37" s="14"/>
      <c r="G37" s="14"/>
      <c r="H37" s="14"/>
      <c r="I37" s="14"/>
      <c r="J37" s="15"/>
      <c r="K37" s="15"/>
      <c r="L37" s="15"/>
    </row>
    <row r="38" spans="2:12" x14ac:dyDescent="0.25">
      <c r="B38" s="144" t="s">
        <v>55</v>
      </c>
      <c r="C38" s="145"/>
      <c r="D38" s="145"/>
      <c r="E38" s="145"/>
      <c r="F38" s="145"/>
      <c r="G38" s="145"/>
      <c r="H38" s="145"/>
      <c r="I38" s="146"/>
      <c r="J38" s="147">
        <v>6437.66</v>
      </c>
      <c r="K38" s="147"/>
      <c r="L38" s="147"/>
    </row>
    <row r="39" spans="2:12" x14ac:dyDescent="0.25">
      <c r="B39" s="120" t="s">
        <v>56</v>
      </c>
      <c r="C39" s="120"/>
      <c r="D39" s="120"/>
      <c r="E39" s="120"/>
      <c r="F39" s="120"/>
      <c r="G39" s="120"/>
      <c r="H39" s="120"/>
      <c r="I39" s="120"/>
      <c r="J39" s="121">
        <f>'[2]ANEXO IV CARTOES'!H59</f>
        <v>9174.8300000000017</v>
      </c>
      <c r="K39" s="122"/>
      <c r="L39" s="123"/>
    </row>
    <row r="40" spans="2:12" x14ac:dyDescent="0.25">
      <c r="B40" s="124" t="s">
        <v>57</v>
      </c>
      <c r="C40" s="125"/>
      <c r="D40" s="125"/>
      <c r="E40" s="125"/>
      <c r="F40" s="125"/>
      <c r="G40" s="125"/>
      <c r="H40" s="125"/>
      <c r="I40" s="126"/>
      <c r="J40" s="121">
        <f>'[2]ANEXO IV CARTOES'!I59</f>
        <v>2360.5</v>
      </c>
      <c r="K40" s="122"/>
      <c r="L40" s="123"/>
    </row>
    <row r="41" spans="2:12" x14ac:dyDescent="0.25">
      <c r="B41" s="127" t="s">
        <v>58</v>
      </c>
      <c r="C41" s="127"/>
      <c r="D41" s="127"/>
      <c r="E41" s="127"/>
      <c r="F41" s="127"/>
      <c r="G41" s="127"/>
      <c r="H41" s="127"/>
      <c r="I41" s="127"/>
      <c r="J41" s="128">
        <f>J38+J39-J40</f>
        <v>13251.990000000002</v>
      </c>
      <c r="K41" s="128"/>
      <c r="L41" s="128"/>
    </row>
    <row r="42" spans="2:12" x14ac:dyDescent="0.25">
      <c r="B42" s="114" t="s">
        <v>59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</row>
    <row r="43" spans="2:12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</row>
    <row r="44" spans="2:12" x14ac:dyDescent="0.25">
      <c r="B44" s="14"/>
      <c r="C44" s="14"/>
      <c r="D44" s="14"/>
      <c r="E44" s="14"/>
      <c r="F44" s="14"/>
      <c r="G44" s="14"/>
      <c r="H44" s="14"/>
      <c r="I44" s="14"/>
      <c r="J44" s="26"/>
      <c r="K44" s="26"/>
      <c r="L44" s="26"/>
    </row>
    <row r="45" spans="2:12" x14ac:dyDescent="0.25">
      <c r="B45" s="140" t="s">
        <v>60</v>
      </c>
      <c r="C45" s="141"/>
      <c r="D45" s="141"/>
      <c r="E45" s="141"/>
      <c r="F45" s="141"/>
      <c r="G45" s="141"/>
      <c r="H45" s="141"/>
      <c r="I45" s="142"/>
      <c r="J45" s="143">
        <f>'[2]ANEXO V CHEQUES'!G21</f>
        <v>16629.490000000002</v>
      </c>
      <c r="K45" s="143"/>
      <c r="L45" s="143"/>
    </row>
    <row r="46" spans="2:12" x14ac:dyDescent="0.25">
      <c r="B46" s="66" t="s">
        <v>61</v>
      </c>
      <c r="C46" s="66"/>
      <c r="D46" s="66"/>
      <c r="E46" s="66"/>
      <c r="F46" s="66"/>
      <c r="G46" s="66"/>
      <c r="H46" s="66"/>
      <c r="I46" s="66"/>
      <c r="J46" s="129">
        <f>'[2]ANEXO V CHEQUES'!G44</f>
        <v>14111.9</v>
      </c>
      <c r="K46" s="130"/>
      <c r="L46" s="131"/>
    </row>
    <row r="47" spans="2:12" x14ac:dyDescent="0.25">
      <c r="B47" s="63" t="s">
        <v>62</v>
      </c>
      <c r="C47" s="64"/>
      <c r="D47" s="64"/>
      <c r="E47" s="64"/>
      <c r="F47" s="64"/>
      <c r="G47" s="64"/>
      <c r="H47" s="64"/>
      <c r="I47" s="65"/>
      <c r="J47" s="129">
        <f>'[2]ANEXO V CHEQUES'!H44</f>
        <v>22963.339999999997</v>
      </c>
      <c r="K47" s="130"/>
      <c r="L47" s="131"/>
    </row>
    <row r="48" spans="2:12" x14ac:dyDescent="0.25">
      <c r="B48" s="132" t="s">
        <v>63</v>
      </c>
      <c r="C48" s="132"/>
      <c r="D48" s="132"/>
      <c r="E48" s="132"/>
      <c r="F48" s="132"/>
      <c r="G48" s="132"/>
      <c r="H48" s="132"/>
      <c r="I48" s="132"/>
      <c r="J48" s="133">
        <f>J45+J46-J47</f>
        <v>7778.0500000000029</v>
      </c>
      <c r="K48" s="134"/>
      <c r="L48" s="135"/>
    </row>
    <row r="49" spans="2:12" x14ac:dyDescent="0.25">
      <c r="B49" s="28"/>
      <c r="C49" s="28"/>
      <c r="D49" s="28"/>
      <c r="E49" s="28"/>
      <c r="F49" s="28"/>
      <c r="G49" s="28"/>
      <c r="H49" s="28"/>
      <c r="I49" s="28"/>
      <c r="J49" s="29"/>
      <c r="K49" s="29"/>
      <c r="L49" s="29"/>
    </row>
    <row r="50" spans="2:12" x14ac:dyDescent="0.25">
      <c r="B50" s="136" t="s">
        <v>64</v>
      </c>
      <c r="C50" s="137"/>
      <c r="D50" s="137"/>
      <c r="E50" s="137"/>
      <c r="F50" s="137"/>
      <c r="G50" s="137"/>
      <c r="H50" s="137"/>
      <c r="I50" s="138"/>
      <c r="J50" s="139">
        <v>203058.73</v>
      </c>
      <c r="K50" s="139"/>
      <c r="L50" s="139"/>
    </row>
    <row r="51" spans="2:12" x14ac:dyDescent="0.25">
      <c r="B51" s="120" t="s">
        <v>65</v>
      </c>
      <c r="C51" s="120"/>
      <c r="D51" s="120"/>
      <c r="E51" s="120"/>
      <c r="F51" s="120"/>
      <c r="G51" s="120"/>
      <c r="H51" s="120"/>
      <c r="I51" s="120"/>
      <c r="J51" s="121">
        <f>'[2]ANEXO VI CONVENIOS'!G32</f>
        <v>194146.92299999995</v>
      </c>
      <c r="K51" s="122"/>
      <c r="L51" s="123"/>
    </row>
    <row r="52" spans="2:12" x14ac:dyDescent="0.25">
      <c r="B52" s="124" t="s">
        <v>66</v>
      </c>
      <c r="C52" s="125"/>
      <c r="D52" s="125"/>
      <c r="E52" s="125"/>
      <c r="F52" s="125"/>
      <c r="G52" s="125"/>
      <c r="H52" s="125"/>
      <c r="I52" s="126"/>
      <c r="J52" s="121">
        <f>'[2]ANEXO VI CONVENIOS'!H32</f>
        <v>203058.73</v>
      </c>
      <c r="K52" s="122"/>
      <c r="L52" s="123"/>
    </row>
    <row r="53" spans="2:12" x14ac:dyDescent="0.25">
      <c r="B53" s="127" t="s">
        <v>67</v>
      </c>
      <c r="C53" s="127"/>
      <c r="D53" s="127"/>
      <c r="E53" s="127"/>
      <c r="F53" s="127"/>
      <c r="G53" s="127"/>
      <c r="H53" s="127"/>
      <c r="I53" s="127"/>
      <c r="J53" s="128">
        <f>J50+J51-J52</f>
        <v>194146.92299999992</v>
      </c>
      <c r="K53" s="128"/>
      <c r="L53" s="128"/>
    </row>
    <row r="54" spans="2:12" x14ac:dyDescent="0.25">
      <c r="B54" s="113" t="s">
        <v>68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</row>
    <row r="55" spans="2:12" x14ac:dyDescent="0.25"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</row>
    <row r="56" spans="2:12" x14ac:dyDescent="0.25">
      <c r="B56" s="14"/>
      <c r="C56" s="14"/>
      <c r="D56" s="14"/>
      <c r="E56" s="14"/>
      <c r="F56" s="14"/>
      <c r="G56" s="14"/>
      <c r="H56" s="14"/>
      <c r="I56" s="14"/>
      <c r="J56" s="26"/>
      <c r="K56" s="26"/>
      <c r="L56" s="26"/>
    </row>
    <row r="57" spans="2:12" x14ac:dyDescent="0.25">
      <c r="B57" s="68" t="s">
        <v>69</v>
      </c>
      <c r="C57" s="68"/>
      <c r="D57" s="68"/>
      <c r="E57" s="68"/>
      <c r="F57" s="68"/>
      <c r="G57" s="68"/>
      <c r="H57" s="68"/>
      <c r="I57" s="68"/>
      <c r="J57" s="69"/>
      <c r="K57" s="69"/>
      <c r="L57" s="69"/>
    </row>
    <row r="58" spans="2:12" x14ac:dyDescent="0.25">
      <c r="B58" s="66" t="s">
        <v>70</v>
      </c>
      <c r="C58" s="66"/>
      <c r="D58" s="66"/>
      <c r="E58" s="66"/>
      <c r="F58" s="66"/>
      <c r="G58" s="66"/>
      <c r="H58" s="66"/>
      <c r="I58" s="66"/>
      <c r="J58" s="67">
        <f>'[2]ANEXO II BANCO'!D171+'[2]ANEXO II BANCO'!D173+'[2]ANEXO II BANCO'!D176</f>
        <v>1314238.53</v>
      </c>
      <c r="K58" s="67"/>
      <c r="L58" s="67"/>
    </row>
    <row r="59" spans="2:12" x14ac:dyDescent="0.25">
      <c r="B59" s="66" t="s">
        <v>71</v>
      </c>
      <c r="C59" s="66"/>
      <c r="D59" s="66"/>
      <c r="E59" s="66"/>
      <c r="F59" s="66"/>
      <c r="G59" s="66"/>
      <c r="H59" s="66"/>
      <c r="I59" s="66"/>
      <c r="J59" s="67">
        <f>'[2]ANEXO III CAIXA'!J17+'[2]ANEXO III CAIXA'!D230</f>
        <v>42458.259999999995</v>
      </c>
      <c r="K59" s="67"/>
      <c r="L59" s="67"/>
    </row>
    <row r="60" spans="2:12" x14ac:dyDescent="0.25">
      <c r="B60" s="66" t="s">
        <v>72</v>
      </c>
      <c r="C60" s="66"/>
      <c r="D60" s="66"/>
      <c r="E60" s="66"/>
      <c r="F60" s="66"/>
      <c r="G60" s="66"/>
      <c r="H60" s="66"/>
      <c r="I60" s="66"/>
      <c r="J60" s="67">
        <f>J38+J39</f>
        <v>15612.490000000002</v>
      </c>
      <c r="K60" s="67"/>
      <c r="L60" s="67"/>
    </row>
    <row r="61" spans="2:12" x14ac:dyDescent="0.25">
      <c r="B61" s="66" t="s">
        <v>73</v>
      </c>
      <c r="C61" s="66"/>
      <c r="D61" s="66"/>
      <c r="E61" s="66"/>
      <c r="F61" s="66"/>
      <c r="G61" s="66"/>
      <c r="H61" s="66"/>
      <c r="I61" s="66"/>
      <c r="J61" s="67">
        <f>J45+J46</f>
        <v>30741.39</v>
      </c>
      <c r="K61" s="67"/>
      <c r="L61" s="67"/>
    </row>
    <row r="62" spans="2:12" x14ac:dyDescent="0.25">
      <c r="B62" s="66" t="s">
        <v>74</v>
      </c>
      <c r="C62" s="66"/>
      <c r="D62" s="66"/>
      <c r="E62" s="66"/>
      <c r="F62" s="66"/>
      <c r="G62" s="66"/>
      <c r="H62" s="66"/>
      <c r="I62" s="66"/>
      <c r="J62" s="67">
        <f>J50+J51</f>
        <v>397205.65299999993</v>
      </c>
      <c r="K62" s="67"/>
      <c r="L62" s="67"/>
    </row>
    <row r="63" spans="2:12" x14ac:dyDescent="0.25">
      <c r="B63" s="63" t="s">
        <v>75</v>
      </c>
      <c r="C63" s="64"/>
      <c r="D63" s="64"/>
      <c r="E63" s="64"/>
      <c r="F63" s="64"/>
      <c r="G63" s="64"/>
      <c r="H63" s="64"/>
      <c r="I63" s="65"/>
      <c r="J63" s="67">
        <f>'[2]ANEXO II BANCO'!D172+'[2]ANEXO III CAIXA'!E231+'[2]ANEXO IV CARTOES'!I59+'[2]ANEXO V CHEQUES'!H44+'[2]ANEXO VI CONVENIOS'!H32</f>
        <v>1059761.6400000001</v>
      </c>
      <c r="K63" s="67"/>
      <c r="L63" s="67"/>
    </row>
    <row r="64" spans="2:12" x14ac:dyDescent="0.25">
      <c r="B64" s="118" t="s">
        <v>76</v>
      </c>
      <c r="C64" s="118"/>
      <c r="D64" s="118"/>
      <c r="E64" s="118"/>
      <c r="F64" s="118"/>
      <c r="G64" s="118"/>
      <c r="H64" s="118"/>
      <c r="I64" s="118"/>
      <c r="J64" s="119">
        <f>J58+J59+J60+J61+J62-J63</f>
        <v>740494.68299999973</v>
      </c>
      <c r="K64" s="119"/>
      <c r="L64" s="119"/>
    </row>
    <row r="65" spans="2:12" x14ac:dyDescent="0.25">
      <c r="B65" s="14"/>
      <c r="C65" s="14"/>
      <c r="D65" s="14"/>
      <c r="E65" s="14"/>
      <c r="F65" s="14"/>
      <c r="G65" s="14"/>
      <c r="H65" s="14"/>
      <c r="I65" s="14"/>
      <c r="J65" s="26"/>
      <c r="K65" s="26"/>
      <c r="L65" s="26"/>
    </row>
    <row r="66" spans="2:12" x14ac:dyDescent="0.25">
      <c r="B66" s="68" t="s">
        <v>77</v>
      </c>
      <c r="C66" s="68"/>
      <c r="D66" s="68"/>
      <c r="E66" s="68"/>
      <c r="F66" s="68"/>
      <c r="G66" s="68"/>
      <c r="H66" s="68"/>
      <c r="I66" s="68"/>
      <c r="J66" s="69"/>
      <c r="K66" s="73"/>
      <c r="L66" s="73"/>
    </row>
    <row r="67" spans="2:12" x14ac:dyDescent="0.25">
      <c r="B67" s="66" t="s">
        <v>78</v>
      </c>
      <c r="C67" s="66"/>
      <c r="D67" s="66"/>
      <c r="E67" s="66"/>
      <c r="F67" s="66"/>
      <c r="G67" s="66"/>
      <c r="H67" s="66"/>
      <c r="I67" s="66"/>
      <c r="J67" s="67">
        <f>J30</f>
        <v>521004.35</v>
      </c>
      <c r="K67" s="67"/>
      <c r="L67" s="67"/>
    </row>
    <row r="68" spans="2:12" x14ac:dyDescent="0.25">
      <c r="B68" s="66" t="s">
        <v>32</v>
      </c>
      <c r="C68" s="66"/>
      <c r="D68" s="66"/>
      <c r="E68" s="66"/>
      <c r="F68" s="66"/>
      <c r="G68" s="66"/>
      <c r="H68" s="66"/>
      <c r="I68" s="66"/>
      <c r="J68" s="67">
        <f>'[2]ANEXO III CAIXA'!D232</f>
        <v>4313.3699999999953</v>
      </c>
      <c r="K68" s="67"/>
      <c r="L68" s="67"/>
    </row>
    <row r="69" spans="2:12" x14ac:dyDescent="0.25">
      <c r="B69" s="66" t="s">
        <v>33</v>
      </c>
      <c r="C69" s="66"/>
      <c r="D69" s="66"/>
      <c r="E69" s="66"/>
      <c r="F69" s="66"/>
      <c r="G69" s="66"/>
      <c r="H69" s="66"/>
      <c r="I69" s="66"/>
      <c r="J69" s="67">
        <f>J41</f>
        <v>13251.990000000002</v>
      </c>
      <c r="K69" s="67"/>
      <c r="L69" s="67"/>
    </row>
    <row r="70" spans="2:12" x14ac:dyDescent="0.25">
      <c r="B70" s="66" t="s">
        <v>34</v>
      </c>
      <c r="C70" s="66"/>
      <c r="D70" s="66"/>
      <c r="E70" s="66"/>
      <c r="F70" s="66"/>
      <c r="G70" s="66"/>
      <c r="H70" s="66"/>
      <c r="I70" s="66"/>
      <c r="J70" s="67">
        <f>J48</f>
        <v>7778.0500000000029</v>
      </c>
      <c r="K70" s="67"/>
      <c r="L70" s="67"/>
    </row>
    <row r="71" spans="2:12" x14ac:dyDescent="0.25">
      <c r="B71" s="66" t="s">
        <v>35</v>
      </c>
      <c r="C71" s="66"/>
      <c r="D71" s="66"/>
      <c r="E71" s="66"/>
      <c r="F71" s="66"/>
      <c r="G71" s="66"/>
      <c r="H71" s="66"/>
      <c r="I71" s="66"/>
      <c r="J71" s="67">
        <f>J53</f>
        <v>194146.92299999992</v>
      </c>
      <c r="K71" s="67"/>
      <c r="L71" s="67"/>
    </row>
    <row r="72" spans="2:12" x14ac:dyDescent="0.25">
      <c r="B72" s="68" t="s">
        <v>36</v>
      </c>
      <c r="C72" s="68"/>
      <c r="D72" s="68"/>
      <c r="E72" s="68"/>
      <c r="F72" s="68"/>
      <c r="G72" s="68"/>
      <c r="H72" s="68"/>
      <c r="I72" s="68"/>
      <c r="J72" s="69">
        <f>J67+J68+J69+J70+J71</f>
        <v>740494.68299999996</v>
      </c>
      <c r="K72" s="69"/>
      <c r="L72" s="69"/>
    </row>
    <row r="73" spans="2:12" x14ac:dyDescent="0.25">
      <c r="B73" s="16"/>
      <c r="C73" s="16"/>
      <c r="D73" s="16"/>
      <c r="E73" s="16"/>
      <c r="F73" s="16"/>
      <c r="G73" s="16"/>
      <c r="H73" s="16"/>
      <c r="I73" s="16"/>
      <c r="J73" s="17"/>
      <c r="K73" s="17"/>
      <c r="L73" s="17"/>
    </row>
    <row r="74" spans="2:12" x14ac:dyDescent="0.25">
      <c r="B74" s="116" t="s">
        <v>79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</row>
    <row r="75" spans="2:12" x14ac:dyDescent="0.25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</row>
    <row r="76" spans="2:12" ht="15.75" thickBot="1" x14ac:dyDescent="0.3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2:12" x14ac:dyDescent="0.25">
      <c r="B77" s="70" t="s">
        <v>80</v>
      </c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2:12" x14ac:dyDescent="0.25">
      <c r="B78" s="48" t="s">
        <v>38</v>
      </c>
      <c r="C78" s="49"/>
      <c r="D78" s="49"/>
      <c r="E78" s="49"/>
      <c r="F78" s="49"/>
      <c r="G78" s="49"/>
      <c r="H78" s="49"/>
      <c r="I78" s="49"/>
      <c r="J78" s="49"/>
      <c r="K78" s="49"/>
      <c r="L78" s="50"/>
    </row>
    <row r="79" spans="2:12" x14ac:dyDescent="0.25"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3"/>
    </row>
    <row r="80" spans="2:12" x14ac:dyDescent="0.25"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53"/>
    </row>
    <row r="81" spans="2:12" x14ac:dyDescent="0.25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3"/>
    </row>
    <row r="82" spans="2:12" ht="15.75" thickBot="1" x14ac:dyDescent="0.3">
      <c r="B82" s="54" t="s">
        <v>39</v>
      </c>
      <c r="C82" s="55"/>
      <c r="D82" s="55"/>
      <c r="E82" s="55"/>
      <c r="F82" s="55"/>
      <c r="G82" s="55"/>
      <c r="H82" s="55"/>
      <c r="I82" s="55"/>
      <c r="J82" s="55"/>
      <c r="K82" s="55"/>
      <c r="L82" s="56"/>
    </row>
  </sheetData>
  <mergeCells count="102">
    <mergeCell ref="B9:C10"/>
    <mergeCell ref="D9:J10"/>
    <mergeCell ref="K9:L10"/>
    <mergeCell ref="B12:F12"/>
    <mergeCell ref="G12:L12"/>
    <mergeCell ref="B13:F14"/>
    <mergeCell ref="G13:L14"/>
    <mergeCell ref="B2:B6"/>
    <mergeCell ref="C2:F6"/>
    <mergeCell ref="G2:J3"/>
    <mergeCell ref="K2:L6"/>
    <mergeCell ref="G4:J6"/>
    <mergeCell ref="B8:C8"/>
    <mergeCell ref="D8:J8"/>
    <mergeCell ref="K8:L8"/>
    <mergeCell ref="B25:I25"/>
    <mergeCell ref="J25:L25"/>
    <mergeCell ref="B26:I26"/>
    <mergeCell ref="J26:L26"/>
    <mergeCell ref="J27:L27"/>
    <mergeCell ref="B28:I28"/>
    <mergeCell ref="J28:L28"/>
    <mergeCell ref="B16:G16"/>
    <mergeCell ref="H16:L16"/>
    <mergeCell ref="G17:L20"/>
    <mergeCell ref="B22:I22"/>
    <mergeCell ref="J22:L22"/>
    <mergeCell ref="B24:I24"/>
    <mergeCell ref="J24:L24"/>
    <mergeCell ref="B34:I34"/>
    <mergeCell ref="J34:L34"/>
    <mergeCell ref="B35:I35"/>
    <mergeCell ref="J35:L35"/>
    <mergeCell ref="B36:I36"/>
    <mergeCell ref="J36:L36"/>
    <mergeCell ref="B29:I29"/>
    <mergeCell ref="J29:L29"/>
    <mergeCell ref="B30:I30"/>
    <mergeCell ref="J30:L30"/>
    <mergeCell ref="B33:I33"/>
    <mergeCell ref="J33:L33"/>
    <mergeCell ref="B41:I41"/>
    <mergeCell ref="J41:L41"/>
    <mergeCell ref="B45:I45"/>
    <mergeCell ref="J45:L45"/>
    <mergeCell ref="B46:I46"/>
    <mergeCell ref="J46:L46"/>
    <mergeCell ref="B38:I38"/>
    <mergeCell ref="J38:L38"/>
    <mergeCell ref="B39:I39"/>
    <mergeCell ref="J39:L39"/>
    <mergeCell ref="B40:I40"/>
    <mergeCell ref="J40:L40"/>
    <mergeCell ref="B51:I51"/>
    <mergeCell ref="J51:L51"/>
    <mergeCell ref="B52:I52"/>
    <mergeCell ref="J52:L52"/>
    <mergeCell ref="B53:I53"/>
    <mergeCell ref="J53:L53"/>
    <mergeCell ref="B47:I47"/>
    <mergeCell ref="J47:L47"/>
    <mergeCell ref="B48:I48"/>
    <mergeCell ref="J48:L48"/>
    <mergeCell ref="B50:I50"/>
    <mergeCell ref="J50:L50"/>
    <mergeCell ref="J67:L67"/>
    <mergeCell ref="B60:I60"/>
    <mergeCell ref="J60:L60"/>
    <mergeCell ref="B61:I61"/>
    <mergeCell ref="J61:L61"/>
    <mergeCell ref="B62:I62"/>
    <mergeCell ref="J62:L62"/>
    <mergeCell ref="B57:I57"/>
    <mergeCell ref="J57:L57"/>
    <mergeCell ref="B58:I58"/>
    <mergeCell ref="J58:L58"/>
    <mergeCell ref="B59:I59"/>
    <mergeCell ref="J59:L59"/>
    <mergeCell ref="B78:L81"/>
    <mergeCell ref="B82:L82"/>
    <mergeCell ref="B54:L55"/>
    <mergeCell ref="B42:L43"/>
    <mergeCell ref="B74:L75"/>
    <mergeCell ref="B31:L31"/>
    <mergeCell ref="B63:I63"/>
    <mergeCell ref="B71:I71"/>
    <mergeCell ref="J71:L71"/>
    <mergeCell ref="B72:I72"/>
    <mergeCell ref="J72:L72"/>
    <mergeCell ref="B77:L77"/>
    <mergeCell ref="B68:I68"/>
    <mergeCell ref="J68:L68"/>
    <mergeCell ref="B69:I69"/>
    <mergeCell ref="J69:L69"/>
    <mergeCell ref="B70:I70"/>
    <mergeCell ref="J70:L70"/>
    <mergeCell ref="J63:L63"/>
    <mergeCell ref="B64:I64"/>
    <mergeCell ref="J64:L64"/>
    <mergeCell ref="B66:I66"/>
    <mergeCell ref="J66:L66"/>
    <mergeCell ref="B67:I6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showGridLines="0" workbookViewId="0">
      <selection activeCell="J29" sqref="J29:L29"/>
    </sheetView>
  </sheetViews>
  <sheetFormatPr defaultRowHeight="15" x14ac:dyDescent="0.25"/>
  <cols>
    <col min="2" max="2" width="20" bestFit="1" customWidth="1"/>
    <col min="3" max="3" width="18.7109375" bestFit="1" customWidth="1"/>
  </cols>
  <sheetData>
    <row r="1" spans="2:12" ht="15.75" thickBot="1" x14ac:dyDescent="0.3"/>
    <row r="2" spans="2:12" ht="15.75" thickBot="1" x14ac:dyDescent="0.3">
      <c r="B2" s="217"/>
      <c r="C2" s="220" t="s">
        <v>0</v>
      </c>
      <c r="D2" s="220"/>
      <c r="E2" s="220"/>
      <c r="F2" s="221"/>
      <c r="G2" s="226" t="s">
        <v>1</v>
      </c>
      <c r="H2" s="226"/>
      <c r="I2" s="226"/>
      <c r="J2" s="226"/>
      <c r="K2" s="227" t="s">
        <v>2</v>
      </c>
      <c r="L2" s="228"/>
    </row>
    <row r="3" spans="2:12" x14ac:dyDescent="0.25">
      <c r="B3" s="218"/>
      <c r="C3" s="222"/>
      <c r="D3" s="222"/>
      <c r="E3" s="222"/>
      <c r="F3" s="223"/>
      <c r="G3" s="226"/>
      <c r="H3" s="226"/>
      <c r="I3" s="226"/>
      <c r="J3" s="226"/>
      <c r="K3" s="229"/>
      <c r="L3" s="230"/>
    </row>
    <row r="4" spans="2:12" ht="15.75" thickBot="1" x14ac:dyDescent="0.3">
      <c r="B4" s="218"/>
      <c r="C4" s="222"/>
      <c r="D4" s="222"/>
      <c r="E4" s="222"/>
      <c r="F4" s="223"/>
      <c r="G4" s="233" t="s">
        <v>3</v>
      </c>
      <c r="H4" s="233"/>
      <c r="I4" s="233"/>
      <c r="J4" s="233"/>
      <c r="K4" s="229"/>
      <c r="L4" s="230"/>
    </row>
    <row r="5" spans="2:12" ht="15.75" thickBot="1" x14ac:dyDescent="0.3">
      <c r="B5" s="218"/>
      <c r="C5" s="222"/>
      <c r="D5" s="222"/>
      <c r="E5" s="222"/>
      <c r="F5" s="223"/>
      <c r="G5" s="233"/>
      <c r="H5" s="233"/>
      <c r="I5" s="233"/>
      <c r="J5" s="233"/>
      <c r="K5" s="229"/>
      <c r="L5" s="230"/>
    </row>
    <row r="6" spans="2:12" ht="15.75" thickBot="1" x14ac:dyDescent="0.3">
      <c r="B6" s="219"/>
      <c r="C6" s="224"/>
      <c r="D6" s="224"/>
      <c r="E6" s="224"/>
      <c r="F6" s="225"/>
      <c r="G6" s="233"/>
      <c r="H6" s="233"/>
      <c r="I6" s="233"/>
      <c r="J6" s="233"/>
      <c r="K6" s="231"/>
      <c r="L6" s="232"/>
    </row>
    <row r="7" spans="2:12" ht="15.75" thickBot="1" x14ac:dyDescent="0.3">
      <c r="B7" s="30"/>
      <c r="C7" s="31"/>
      <c r="D7" s="31"/>
      <c r="E7" s="31"/>
      <c r="F7" s="31"/>
      <c r="G7" s="31"/>
      <c r="H7" s="31"/>
      <c r="I7" s="32"/>
      <c r="J7" s="33"/>
      <c r="K7" s="31"/>
      <c r="L7" s="31"/>
    </row>
    <row r="8" spans="2:12" x14ac:dyDescent="0.25">
      <c r="B8" s="212" t="s">
        <v>4</v>
      </c>
      <c r="C8" s="213"/>
      <c r="D8" s="234" t="s">
        <v>5</v>
      </c>
      <c r="E8" s="213"/>
      <c r="F8" s="213"/>
      <c r="G8" s="213"/>
      <c r="H8" s="213"/>
      <c r="I8" s="213"/>
      <c r="J8" s="235"/>
      <c r="K8" s="213" t="s">
        <v>6</v>
      </c>
      <c r="L8" s="214"/>
    </row>
    <row r="9" spans="2:12" x14ac:dyDescent="0.25">
      <c r="B9" s="200" t="s">
        <v>7</v>
      </c>
      <c r="C9" s="201"/>
      <c r="D9" s="204" t="s">
        <v>8</v>
      </c>
      <c r="E9" s="201"/>
      <c r="F9" s="201"/>
      <c r="G9" s="201"/>
      <c r="H9" s="201"/>
      <c r="I9" s="201"/>
      <c r="J9" s="205"/>
      <c r="K9" s="208" t="s">
        <v>9</v>
      </c>
      <c r="L9" s="209"/>
    </row>
    <row r="10" spans="2:12" ht="15.75" thickBot="1" x14ac:dyDescent="0.3">
      <c r="B10" s="202"/>
      <c r="C10" s="203"/>
      <c r="D10" s="206"/>
      <c r="E10" s="203"/>
      <c r="F10" s="203"/>
      <c r="G10" s="203"/>
      <c r="H10" s="203"/>
      <c r="I10" s="203"/>
      <c r="J10" s="207"/>
      <c r="K10" s="210"/>
      <c r="L10" s="211"/>
    </row>
    <row r="11" spans="2:12" ht="15.75" thickBot="1" x14ac:dyDescent="0.3">
      <c r="B11" s="34"/>
      <c r="C11" s="35"/>
      <c r="D11" s="35"/>
      <c r="E11" s="35"/>
      <c r="F11" s="35"/>
      <c r="G11" s="35"/>
      <c r="H11" s="35"/>
      <c r="I11" s="32"/>
      <c r="J11" s="32"/>
      <c r="K11" s="35"/>
      <c r="L11" s="35"/>
    </row>
    <row r="12" spans="2:12" x14ac:dyDescent="0.25">
      <c r="B12" s="212" t="s">
        <v>10</v>
      </c>
      <c r="C12" s="213"/>
      <c r="D12" s="213"/>
      <c r="E12" s="213"/>
      <c r="F12" s="213"/>
      <c r="G12" s="213" t="s">
        <v>11</v>
      </c>
      <c r="H12" s="213"/>
      <c r="I12" s="213"/>
      <c r="J12" s="213"/>
      <c r="K12" s="213"/>
      <c r="L12" s="214"/>
    </row>
    <row r="13" spans="2:12" x14ac:dyDescent="0.25">
      <c r="B13" s="215" t="s">
        <v>12</v>
      </c>
      <c r="C13" s="208"/>
      <c r="D13" s="208"/>
      <c r="E13" s="208"/>
      <c r="F13" s="208"/>
      <c r="G13" s="208" t="s">
        <v>81</v>
      </c>
      <c r="H13" s="208"/>
      <c r="I13" s="208"/>
      <c r="J13" s="208"/>
      <c r="K13" s="208"/>
      <c r="L13" s="209"/>
    </row>
    <row r="14" spans="2:12" ht="15.75" thickBot="1" x14ac:dyDescent="0.3">
      <c r="B14" s="216"/>
      <c r="C14" s="210"/>
      <c r="D14" s="210"/>
      <c r="E14" s="210"/>
      <c r="F14" s="210"/>
      <c r="G14" s="210"/>
      <c r="H14" s="210"/>
      <c r="I14" s="210"/>
      <c r="J14" s="210"/>
      <c r="K14" s="210"/>
      <c r="L14" s="211"/>
    </row>
    <row r="15" spans="2:12" ht="15.75" thickBot="1" x14ac:dyDescent="0.3">
      <c r="B15" s="36"/>
      <c r="C15" s="35"/>
      <c r="D15" s="35"/>
      <c r="E15" s="35"/>
      <c r="F15" s="35"/>
      <c r="G15" s="35"/>
      <c r="H15" s="35"/>
      <c r="I15" s="32"/>
      <c r="J15" s="32"/>
      <c r="K15" s="35"/>
      <c r="L15" s="35"/>
    </row>
    <row r="16" spans="2:12" ht="15.75" x14ac:dyDescent="0.25">
      <c r="B16" s="192" t="s">
        <v>14</v>
      </c>
      <c r="C16" s="193"/>
      <c r="D16" s="193"/>
      <c r="E16" s="193"/>
      <c r="F16" s="193"/>
      <c r="G16" s="193"/>
      <c r="H16" s="194"/>
      <c r="I16" s="194"/>
      <c r="J16" s="194"/>
      <c r="K16" s="194"/>
      <c r="L16" s="195"/>
    </row>
    <row r="17" spans="2:12" ht="15.75" x14ac:dyDescent="0.25">
      <c r="B17" s="37" t="s">
        <v>15</v>
      </c>
      <c r="C17" s="38" t="s">
        <v>16</v>
      </c>
      <c r="D17" s="39"/>
      <c r="E17" s="39"/>
      <c r="F17" s="39"/>
      <c r="G17" s="196"/>
      <c r="H17" s="196"/>
      <c r="I17" s="196"/>
      <c r="J17" s="196"/>
      <c r="K17" s="196"/>
      <c r="L17" s="197"/>
    </row>
    <row r="18" spans="2:12" ht="15.75" x14ac:dyDescent="0.25">
      <c r="B18" s="37" t="s">
        <v>17</v>
      </c>
      <c r="C18" s="38" t="s">
        <v>18</v>
      </c>
      <c r="D18" s="39"/>
      <c r="E18" s="39"/>
      <c r="F18" s="39"/>
      <c r="G18" s="196"/>
      <c r="H18" s="196"/>
      <c r="I18" s="196"/>
      <c r="J18" s="196"/>
      <c r="K18" s="196"/>
      <c r="L18" s="197"/>
    </row>
    <row r="19" spans="2:12" ht="15.75" x14ac:dyDescent="0.25">
      <c r="B19" s="37" t="s">
        <v>19</v>
      </c>
      <c r="C19" s="38" t="s">
        <v>20</v>
      </c>
      <c r="D19" s="39"/>
      <c r="E19" s="39"/>
      <c r="F19" s="39"/>
      <c r="G19" s="196"/>
      <c r="H19" s="196"/>
      <c r="I19" s="196"/>
      <c r="J19" s="196"/>
      <c r="K19" s="196"/>
      <c r="L19" s="197"/>
    </row>
    <row r="20" spans="2:12" ht="16.5" thickBot="1" x14ac:dyDescent="0.3">
      <c r="B20" s="40"/>
      <c r="C20" s="41"/>
      <c r="D20" s="41"/>
      <c r="E20" s="41"/>
      <c r="F20" s="41"/>
      <c r="G20" s="198"/>
      <c r="H20" s="198"/>
      <c r="I20" s="198"/>
      <c r="J20" s="198"/>
      <c r="K20" s="198"/>
      <c r="L20" s="199"/>
    </row>
    <row r="21" spans="2:12" ht="15.75" x14ac:dyDescent="0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x14ac:dyDescent="0.25">
      <c r="B22" s="16"/>
      <c r="C22" s="16"/>
      <c r="D22" s="16"/>
      <c r="E22" s="16"/>
      <c r="F22" s="16"/>
      <c r="G22" s="16"/>
      <c r="H22" s="16"/>
      <c r="I22" s="16"/>
      <c r="J22" s="17"/>
      <c r="K22" s="17"/>
      <c r="L22" s="17"/>
    </row>
    <row r="23" spans="2:12" ht="15.75" x14ac:dyDescent="0.25">
      <c r="B23" s="189" t="s">
        <v>82</v>
      </c>
      <c r="C23" s="189"/>
      <c r="D23" s="189"/>
      <c r="E23" s="189"/>
      <c r="F23" s="189"/>
      <c r="G23" s="189"/>
      <c r="H23" s="189"/>
      <c r="I23" s="189"/>
      <c r="J23" s="190" t="s">
        <v>30</v>
      </c>
      <c r="K23" s="191"/>
      <c r="L23" s="191"/>
    </row>
    <row r="24" spans="2:12" ht="15.75" x14ac:dyDescent="0.25">
      <c r="B24" s="167" t="s">
        <v>83</v>
      </c>
      <c r="C24" s="167"/>
      <c r="D24" s="167"/>
      <c r="E24" s="167"/>
      <c r="F24" s="167"/>
      <c r="G24" s="167"/>
      <c r="H24" s="167"/>
      <c r="I24" s="167"/>
      <c r="J24" s="186">
        <v>554905.72</v>
      </c>
      <c r="K24" s="186"/>
      <c r="L24" s="186"/>
    </row>
    <row r="25" spans="2:12" ht="15.75" x14ac:dyDescent="0.25">
      <c r="B25" s="167" t="s">
        <v>84</v>
      </c>
      <c r="C25" s="167"/>
      <c r="D25" s="167"/>
      <c r="E25" s="167"/>
      <c r="F25" s="167"/>
      <c r="G25" s="167"/>
      <c r="H25" s="167"/>
      <c r="I25" s="167"/>
      <c r="J25" s="186">
        <v>14576.62</v>
      </c>
      <c r="K25" s="186"/>
      <c r="L25" s="186"/>
    </row>
    <row r="26" spans="2:12" ht="15.75" x14ac:dyDescent="0.25">
      <c r="B26" s="167" t="s">
        <v>85</v>
      </c>
      <c r="C26" s="167"/>
      <c r="D26" s="167"/>
      <c r="E26" s="167"/>
      <c r="F26" s="167"/>
      <c r="G26" s="167"/>
      <c r="H26" s="167"/>
      <c r="I26" s="167"/>
      <c r="J26" s="186">
        <v>15785.07</v>
      </c>
      <c r="K26" s="186"/>
      <c r="L26" s="186"/>
    </row>
    <row r="27" spans="2:12" ht="15.75" x14ac:dyDescent="0.25">
      <c r="B27" s="167" t="s">
        <v>86</v>
      </c>
      <c r="C27" s="167"/>
      <c r="D27" s="167"/>
      <c r="E27" s="167"/>
      <c r="F27" s="167"/>
      <c r="G27" s="167"/>
      <c r="H27" s="167"/>
      <c r="I27" s="167"/>
      <c r="J27" s="186">
        <v>7253.6</v>
      </c>
      <c r="K27" s="186"/>
      <c r="L27" s="186"/>
    </row>
    <row r="28" spans="2:12" ht="15.75" x14ac:dyDescent="0.25">
      <c r="B28" s="167" t="s">
        <v>87</v>
      </c>
      <c r="C28" s="167"/>
      <c r="D28" s="167"/>
      <c r="E28" s="167"/>
      <c r="F28" s="167"/>
      <c r="G28" s="167"/>
      <c r="H28" s="167"/>
      <c r="I28" s="167"/>
      <c r="J28" s="186">
        <v>207554.99</v>
      </c>
      <c r="K28" s="186"/>
      <c r="L28" s="186"/>
    </row>
    <row r="29" spans="2:12" ht="15.75" x14ac:dyDescent="0.25">
      <c r="B29" s="187" t="s">
        <v>88</v>
      </c>
      <c r="C29" s="187"/>
      <c r="D29" s="187"/>
      <c r="E29" s="187"/>
      <c r="F29" s="187"/>
      <c r="G29" s="187"/>
      <c r="H29" s="187"/>
      <c r="I29" s="187"/>
      <c r="J29" s="188">
        <f>J24+J25+J26+J27+J28</f>
        <v>800075.99999999988</v>
      </c>
      <c r="K29" s="188"/>
      <c r="L29" s="188"/>
    </row>
    <row r="30" spans="2:12" ht="15.75" x14ac:dyDescent="0.25">
      <c r="B30" s="43"/>
      <c r="C30" s="43"/>
      <c r="D30" s="43"/>
      <c r="E30" s="43"/>
      <c r="F30" s="43"/>
      <c r="G30" s="43"/>
      <c r="H30" s="43"/>
      <c r="I30" s="43"/>
      <c r="J30" s="44"/>
      <c r="K30" s="44"/>
      <c r="L30" s="44"/>
    </row>
    <row r="31" spans="2:12" ht="15.75" x14ac:dyDescent="0.25">
      <c r="B31" s="189" t="s">
        <v>82</v>
      </c>
      <c r="C31" s="189"/>
      <c r="D31" s="189"/>
      <c r="E31" s="189"/>
      <c r="F31" s="189"/>
      <c r="G31" s="189"/>
      <c r="H31" s="189"/>
      <c r="I31" s="189"/>
      <c r="J31" s="190" t="s">
        <v>30</v>
      </c>
      <c r="K31" s="191"/>
      <c r="L31" s="191"/>
    </row>
    <row r="32" spans="2:12" ht="15.75" x14ac:dyDescent="0.25">
      <c r="B32" s="180" t="s">
        <v>89</v>
      </c>
      <c r="C32" s="181"/>
      <c r="D32" s="181"/>
      <c r="E32" s="181"/>
      <c r="F32" s="181"/>
      <c r="G32" s="181"/>
      <c r="H32" s="181"/>
      <c r="I32" s="182"/>
      <c r="J32" s="183">
        <f>519726.03+4313.37+13251.99+7778.05+194146.92</f>
        <v>739216.3600000001</v>
      </c>
      <c r="K32" s="184"/>
      <c r="L32" s="185"/>
    </row>
    <row r="33" spans="2:12" ht="15.75" x14ac:dyDescent="0.25">
      <c r="B33" s="167" t="s">
        <v>90</v>
      </c>
      <c r="C33" s="167"/>
      <c r="D33" s="167"/>
      <c r="E33" s="167"/>
      <c r="F33" s="167"/>
      <c r="G33" s="167"/>
      <c r="H33" s="167"/>
      <c r="I33" s="167"/>
      <c r="J33" s="168">
        <v>871236.83</v>
      </c>
      <c r="K33" s="168"/>
      <c r="L33" s="168"/>
    </row>
    <row r="34" spans="2:12" ht="15.75" x14ac:dyDescent="0.25">
      <c r="B34" s="167" t="s">
        <v>91</v>
      </c>
      <c r="C34" s="167"/>
      <c r="D34" s="167"/>
      <c r="E34" s="167"/>
      <c r="F34" s="167"/>
      <c r="G34" s="167"/>
      <c r="H34" s="167"/>
      <c r="I34" s="167"/>
      <c r="J34" s="168">
        <v>582256.69999999995</v>
      </c>
      <c r="K34" s="168"/>
      <c r="L34" s="168"/>
    </row>
    <row r="35" spans="2:12" ht="15.75" x14ac:dyDescent="0.25">
      <c r="B35" s="167" t="s">
        <v>92</v>
      </c>
      <c r="C35" s="167"/>
      <c r="D35" s="167"/>
      <c r="E35" s="167"/>
      <c r="F35" s="167"/>
      <c r="G35" s="167"/>
      <c r="H35" s="167"/>
      <c r="I35" s="167"/>
      <c r="J35" s="168">
        <v>228120.49</v>
      </c>
      <c r="K35" s="168"/>
      <c r="L35" s="168"/>
    </row>
    <row r="36" spans="2:12" ht="15.75" x14ac:dyDescent="0.25">
      <c r="B36" s="169" t="s">
        <v>88</v>
      </c>
      <c r="C36" s="169"/>
      <c r="D36" s="169"/>
      <c r="E36" s="169"/>
      <c r="F36" s="169"/>
      <c r="G36" s="169"/>
      <c r="H36" s="169"/>
      <c r="I36" s="169"/>
      <c r="J36" s="170">
        <f>J32+J33-J34-J35</f>
        <v>800076</v>
      </c>
      <c r="K36" s="170"/>
      <c r="L36" s="170"/>
    </row>
    <row r="37" spans="2:12" ht="15.75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2:12" ht="15.75" thickBot="1" x14ac:dyDescent="0.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2:12" x14ac:dyDescent="0.25">
      <c r="B39" s="171" t="s">
        <v>93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3"/>
    </row>
    <row r="40" spans="2:12" x14ac:dyDescent="0.25">
      <c r="B40" s="174" t="s">
        <v>94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6"/>
    </row>
    <row r="41" spans="2:12" x14ac:dyDescent="0.25"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9"/>
    </row>
    <row r="42" spans="2:12" x14ac:dyDescent="0.25"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9"/>
    </row>
    <row r="43" spans="2:12" x14ac:dyDescent="0.25"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9"/>
    </row>
    <row r="44" spans="2:12" ht="15.75" thickBot="1" x14ac:dyDescent="0.3">
      <c r="B44" s="164" t="s">
        <v>39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6"/>
    </row>
  </sheetData>
  <mergeCells count="47">
    <mergeCell ref="B8:C8"/>
    <mergeCell ref="D8:J8"/>
    <mergeCell ref="K8:L8"/>
    <mergeCell ref="B2:B6"/>
    <mergeCell ref="C2:F6"/>
    <mergeCell ref="G2:J3"/>
    <mergeCell ref="K2:L6"/>
    <mergeCell ref="G4:J6"/>
    <mergeCell ref="B24:I24"/>
    <mergeCell ref="J24:L24"/>
    <mergeCell ref="B9:C10"/>
    <mergeCell ref="D9:J10"/>
    <mergeCell ref="K9:L10"/>
    <mergeCell ref="B12:F12"/>
    <mergeCell ref="G12:L12"/>
    <mergeCell ref="B13:F14"/>
    <mergeCell ref="G13:L14"/>
    <mergeCell ref="B16:G16"/>
    <mergeCell ref="H16:L16"/>
    <mergeCell ref="G17:L20"/>
    <mergeCell ref="B23:I23"/>
    <mergeCell ref="J23:L23"/>
    <mergeCell ref="B25:I25"/>
    <mergeCell ref="J25:L25"/>
    <mergeCell ref="B26:I26"/>
    <mergeCell ref="J26:L26"/>
    <mergeCell ref="B27:I27"/>
    <mergeCell ref="J27:L27"/>
    <mergeCell ref="B28:I28"/>
    <mergeCell ref="J28:L28"/>
    <mergeCell ref="B29:I29"/>
    <mergeCell ref="J29:L29"/>
    <mergeCell ref="B31:I31"/>
    <mergeCell ref="J31:L31"/>
    <mergeCell ref="B32:I32"/>
    <mergeCell ref="J32:L32"/>
    <mergeCell ref="B33:I33"/>
    <mergeCell ref="J33:L33"/>
    <mergeCell ref="B34:I34"/>
    <mergeCell ref="J34:L34"/>
    <mergeCell ref="B44:L44"/>
    <mergeCell ref="B35:I35"/>
    <mergeCell ref="J35:L35"/>
    <mergeCell ref="B36:I36"/>
    <mergeCell ref="J36:L36"/>
    <mergeCell ref="B39:L39"/>
    <mergeCell ref="B40:L4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showGridLines="0" workbookViewId="0">
      <selection activeCell="R34" sqref="R34"/>
    </sheetView>
  </sheetViews>
  <sheetFormatPr defaultRowHeight="15" x14ac:dyDescent="0.25"/>
  <sheetData>
    <row r="1" spans="2:12" ht="15.75" thickBot="1" x14ac:dyDescent="0.3"/>
    <row r="2" spans="2:12" ht="15.75" thickBot="1" x14ac:dyDescent="0.3">
      <c r="B2" s="217"/>
      <c r="C2" s="220" t="s">
        <v>0</v>
      </c>
      <c r="D2" s="220"/>
      <c r="E2" s="220"/>
      <c r="F2" s="221"/>
      <c r="G2" s="226" t="s">
        <v>1</v>
      </c>
      <c r="H2" s="226"/>
      <c r="I2" s="226"/>
      <c r="J2" s="226"/>
      <c r="K2" s="227" t="s">
        <v>2</v>
      </c>
      <c r="L2" s="228"/>
    </row>
    <row r="3" spans="2:12" x14ac:dyDescent="0.25">
      <c r="B3" s="218"/>
      <c r="C3" s="222"/>
      <c r="D3" s="222"/>
      <c r="E3" s="222"/>
      <c r="F3" s="223"/>
      <c r="G3" s="226"/>
      <c r="H3" s="226"/>
      <c r="I3" s="226"/>
      <c r="J3" s="226"/>
      <c r="K3" s="229"/>
      <c r="L3" s="230"/>
    </row>
    <row r="4" spans="2:12" ht="15.75" thickBot="1" x14ac:dyDescent="0.3">
      <c r="B4" s="218"/>
      <c r="C4" s="222"/>
      <c r="D4" s="222"/>
      <c r="E4" s="222"/>
      <c r="F4" s="223"/>
      <c r="G4" s="233" t="s">
        <v>3</v>
      </c>
      <c r="H4" s="233"/>
      <c r="I4" s="233"/>
      <c r="J4" s="233"/>
      <c r="K4" s="229"/>
      <c r="L4" s="230"/>
    </row>
    <row r="5" spans="2:12" ht="15.75" thickBot="1" x14ac:dyDescent="0.3">
      <c r="B5" s="218"/>
      <c r="C5" s="222"/>
      <c r="D5" s="222"/>
      <c r="E5" s="222"/>
      <c r="F5" s="223"/>
      <c r="G5" s="233"/>
      <c r="H5" s="233"/>
      <c r="I5" s="233"/>
      <c r="J5" s="233"/>
      <c r="K5" s="229"/>
      <c r="L5" s="230"/>
    </row>
    <row r="6" spans="2:12" ht="15.75" thickBot="1" x14ac:dyDescent="0.3">
      <c r="B6" s="219"/>
      <c r="C6" s="224"/>
      <c r="D6" s="224"/>
      <c r="E6" s="224"/>
      <c r="F6" s="225"/>
      <c r="G6" s="233"/>
      <c r="H6" s="233"/>
      <c r="I6" s="233"/>
      <c r="J6" s="233"/>
      <c r="K6" s="231"/>
      <c r="L6" s="232"/>
    </row>
    <row r="7" spans="2:12" ht="15.75" thickBot="1" x14ac:dyDescent="0.3">
      <c r="B7" s="30"/>
      <c r="C7" s="31"/>
      <c r="D7" s="31"/>
      <c r="E7" s="31"/>
      <c r="F7" s="31"/>
      <c r="G7" s="31"/>
      <c r="H7" s="31"/>
      <c r="I7" s="32"/>
      <c r="J7" s="33"/>
      <c r="K7" s="31"/>
      <c r="L7" s="31"/>
    </row>
    <row r="8" spans="2:12" x14ac:dyDescent="0.25">
      <c r="B8" s="212" t="s">
        <v>4</v>
      </c>
      <c r="C8" s="213"/>
      <c r="D8" s="234" t="s">
        <v>5</v>
      </c>
      <c r="E8" s="213"/>
      <c r="F8" s="213"/>
      <c r="G8" s="213"/>
      <c r="H8" s="213"/>
      <c r="I8" s="213"/>
      <c r="J8" s="235"/>
      <c r="K8" s="213" t="s">
        <v>6</v>
      </c>
      <c r="L8" s="214"/>
    </row>
    <row r="9" spans="2:12" x14ac:dyDescent="0.25">
      <c r="B9" s="200" t="s">
        <v>7</v>
      </c>
      <c r="C9" s="201"/>
      <c r="D9" s="204" t="s">
        <v>8</v>
      </c>
      <c r="E9" s="201"/>
      <c r="F9" s="201"/>
      <c r="G9" s="201"/>
      <c r="H9" s="201"/>
      <c r="I9" s="201"/>
      <c r="J9" s="205"/>
      <c r="K9" s="208" t="s">
        <v>9</v>
      </c>
      <c r="L9" s="209"/>
    </row>
    <row r="10" spans="2:12" ht="15.75" thickBot="1" x14ac:dyDescent="0.3">
      <c r="B10" s="202"/>
      <c r="C10" s="203"/>
      <c r="D10" s="206"/>
      <c r="E10" s="203"/>
      <c r="F10" s="203"/>
      <c r="G10" s="203"/>
      <c r="H10" s="203"/>
      <c r="I10" s="203"/>
      <c r="J10" s="207"/>
      <c r="K10" s="210"/>
      <c r="L10" s="211"/>
    </row>
    <row r="11" spans="2:12" ht="15.75" thickBot="1" x14ac:dyDescent="0.3">
      <c r="B11" s="34"/>
      <c r="C11" s="35"/>
      <c r="D11" s="35"/>
      <c r="E11" s="35"/>
      <c r="F11" s="35"/>
      <c r="G11" s="35"/>
      <c r="H11" s="35"/>
      <c r="I11" s="32"/>
      <c r="J11" s="32"/>
      <c r="K11" s="35"/>
      <c r="L11" s="35"/>
    </row>
    <row r="12" spans="2:12" x14ac:dyDescent="0.25">
      <c r="B12" s="212" t="s">
        <v>10</v>
      </c>
      <c r="C12" s="213"/>
      <c r="D12" s="213"/>
      <c r="E12" s="213"/>
      <c r="F12" s="213"/>
      <c r="G12" s="213" t="s">
        <v>11</v>
      </c>
      <c r="H12" s="213"/>
      <c r="I12" s="213"/>
      <c r="J12" s="213"/>
      <c r="K12" s="213"/>
      <c r="L12" s="214"/>
    </row>
    <row r="13" spans="2:12" x14ac:dyDescent="0.25">
      <c r="B13" s="215" t="s">
        <v>12</v>
      </c>
      <c r="C13" s="208"/>
      <c r="D13" s="208"/>
      <c r="E13" s="208"/>
      <c r="F13" s="208"/>
      <c r="G13" s="208" t="s">
        <v>95</v>
      </c>
      <c r="H13" s="208"/>
      <c r="I13" s="208"/>
      <c r="J13" s="208"/>
      <c r="K13" s="208"/>
      <c r="L13" s="209"/>
    </row>
    <row r="14" spans="2:12" ht="15.75" thickBot="1" x14ac:dyDescent="0.3">
      <c r="B14" s="216"/>
      <c r="C14" s="210"/>
      <c r="D14" s="210"/>
      <c r="E14" s="210"/>
      <c r="F14" s="210"/>
      <c r="G14" s="210"/>
      <c r="H14" s="210"/>
      <c r="I14" s="210"/>
      <c r="J14" s="210"/>
      <c r="K14" s="210"/>
      <c r="L14" s="211"/>
    </row>
    <row r="15" spans="2:12" ht="15.75" thickBot="1" x14ac:dyDescent="0.3">
      <c r="B15" s="36"/>
      <c r="C15" s="35"/>
      <c r="D15" s="35"/>
      <c r="E15" s="35"/>
      <c r="F15" s="35"/>
      <c r="G15" s="35"/>
      <c r="H15" s="35"/>
      <c r="I15" s="32"/>
      <c r="J15" s="32"/>
      <c r="K15" s="35"/>
      <c r="L15" s="35"/>
    </row>
    <row r="16" spans="2:12" ht="15.75" x14ac:dyDescent="0.25">
      <c r="B16" s="192" t="s">
        <v>14</v>
      </c>
      <c r="C16" s="193"/>
      <c r="D16" s="193"/>
      <c r="E16" s="193"/>
      <c r="F16" s="193"/>
      <c r="G16" s="193"/>
      <c r="H16" s="194"/>
      <c r="I16" s="194"/>
      <c r="J16" s="194"/>
      <c r="K16" s="194"/>
      <c r="L16" s="195"/>
    </row>
    <row r="17" spans="2:12" ht="15.75" x14ac:dyDescent="0.25">
      <c r="B17" s="37" t="s">
        <v>15</v>
      </c>
      <c r="C17" s="38" t="s">
        <v>16</v>
      </c>
      <c r="D17" s="39"/>
      <c r="E17" s="39"/>
      <c r="F17" s="39"/>
      <c r="G17" s="196"/>
      <c r="H17" s="196"/>
      <c r="I17" s="196"/>
      <c r="J17" s="196"/>
      <c r="K17" s="196"/>
      <c r="L17" s="197"/>
    </row>
    <row r="18" spans="2:12" ht="15.75" x14ac:dyDescent="0.25">
      <c r="B18" s="37" t="s">
        <v>17</v>
      </c>
      <c r="C18" s="38" t="s">
        <v>18</v>
      </c>
      <c r="D18" s="39"/>
      <c r="E18" s="39"/>
      <c r="F18" s="39"/>
      <c r="G18" s="196"/>
      <c r="H18" s="196"/>
      <c r="I18" s="196"/>
      <c r="J18" s="196"/>
      <c r="K18" s="196"/>
      <c r="L18" s="197"/>
    </row>
    <row r="19" spans="2:12" ht="15.75" x14ac:dyDescent="0.25">
      <c r="B19" s="37" t="s">
        <v>19</v>
      </c>
      <c r="C19" s="38" t="s">
        <v>20</v>
      </c>
      <c r="D19" s="39"/>
      <c r="E19" s="39"/>
      <c r="F19" s="39"/>
      <c r="G19" s="196"/>
      <c r="H19" s="196"/>
      <c r="I19" s="196"/>
      <c r="J19" s="196"/>
      <c r="K19" s="196"/>
      <c r="L19" s="197"/>
    </row>
    <row r="20" spans="2:12" ht="16.5" thickBot="1" x14ac:dyDescent="0.3">
      <c r="B20" s="40"/>
      <c r="C20" s="41"/>
      <c r="D20" s="41"/>
      <c r="E20" s="41"/>
      <c r="F20" s="41"/>
      <c r="G20" s="198"/>
      <c r="H20" s="198"/>
      <c r="I20" s="198"/>
      <c r="J20" s="198"/>
      <c r="K20" s="198"/>
      <c r="L20" s="199"/>
    </row>
    <row r="21" spans="2:12" ht="15.75" x14ac:dyDescent="0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x14ac:dyDescent="0.25">
      <c r="B22" s="16"/>
      <c r="C22" s="16"/>
      <c r="D22" s="16"/>
      <c r="E22" s="16"/>
      <c r="F22" s="16"/>
      <c r="G22" s="16"/>
      <c r="H22" s="16"/>
      <c r="I22" s="16"/>
      <c r="J22" s="17"/>
      <c r="K22" s="17"/>
      <c r="L22" s="17"/>
    </row>
    <row r="23" spans="2:12" ht="15.75" x14ac:dyDescent="0.25">
      <c r="B23" s="169" t="s">
        <v>82</v>
      </c>
      <c r="C23" s="169"/>
      <c r="D23" s="169"/>
      <c r="E23" s="169"/>
      <c r="F23" s="169"/>
      <c r="G23" s="169"/>
      <c r="H23" s="169"/>
      <c r="I23" s="169"/>
      <c r="J23" s="236" t="s">
        <v>30</v>
      </c>
      <c r="K23" s="237"/>
      <c r="L23" s="237"/>
    </row>
    <row r="24" spans="2:12" ht="15.75" x14ac:dyDescent="0.25">
      <c r="B24" s="167" t="s">
        <v>96</v>
      </c>
      <c r="C24" s="167"/>
      <c r="D24" s="167"/>
      <c r="E24" s="167"/>
      <c r="F24" s="167"/>
      <c r="G24" s="167"/>
      <c r="H24" s="167"/>
      <c r="I24" s="167"/>
      <c r="J24" s="186">
        <v>517883.47</v>
      </c>
      <c r="K24" s="186"/>
      <c r="L24" s="186"/>
    </row>
    <row r="25" spans="2:12" ht="15.75" x14ac:dyDescent="0.25">
      <c r="B25" s="167" t="s">
        <v>97</v>
      </c>
      <c r="C25" s="167"/>
      <c r="D25" s="167"/>
      <c r="E25" s="167"/>
      <c r="F25" s="167"/>
      <c r="G25" s="167"/>
      <c r="H25" s="167"/>
      <c r="I25" s="167"/>
      <c r="J25" s="186">
        <v>1407.95</v>
      </c>
      <c r="K25" s="186"/>
      <c r="L25" s="186"/>
    </row>
    <row r="26" spans="2:12" ht="15.75" x14ac:dyDescent="0.25">
      <c r="B26" s="167" t="s">
        <v>98</v>
      </c>
      <c r="C26" s="167"/>
      <c r="D26" s="167"/>
      <c r="E26" s="167"/>
      <c r="F26" s="167"/>
      <c r="G26" s="167"/>
      <c r="H26" s="167"/>
      <c r="I26" s="167"/>
      <c r="J26" s="240">
        <v>19464.34</v>
      </c>
      <c r="K26" s="186"/>
      <c r="L26" s="186"/>
    </row>
    <row r="27" spans="2:12" ht="15.75" x14ac:dyDescent="0.25">
      <c r="B27" s="167" t="s">
        <v>99</v>
      </c>
      <c r="C27" s="167"/>
      <c r="D27" s="167"/>
      <c r="E27" s="167"/>
      <c r="F27" s="167"/>
      <c r="G27" s="167"/>
      <c r="H27" s="167"/>
      <c r="I27" s="167"/>
      <c r="J27" s="186">
        <v>6601.59</v>
      </c>
      <c r="K27" s="186"/>
      <c r="L27" s="186"/>
    </row>
    <row r="28" spans="2:12" ht="15.75" x14ac:dyDescent="0.25">
      <c r="B28" s="167" t="s">
        <v>100</v>
      </c>
      <c r="C28" s="167"/>
      <c r="D28" s="167"/>
      <c r="E28" s="167"/>
      <c r="F28" s="167"/>
      <c r="G28" s="167"/>
      <c r="H28" s="167"/>
      <c r="I28" s="167"/>
      <c r="J28" s="186">
        <v>3920.75</v>
      </c>
      <c r="K28" s="186"/>
      <c r="L28" s="186"/>
    </row>
    <row r="29" spans="2:12" ht="15.75" x14ac:dyDescent="0.25">
      <c r="B29" s="167" t="s">
        <v>101</v>
      </c>
      <c r="C29" s="167"/>
      <c r="D29" s="167"/>
      <c r="E29" s="167"/>
      <c r="F29" s="167"/>
      <c r="G29" s="167"/>
      <c r="H29" s="167"/>
      <c r="I29" s="167"/>
      <c r="J29" s="186">
        <v>27151.71</v>
      </c>
      <c r="K29" s="186"/>
      <c r="L29" s="186"/>
    </row>
    <row r="30" spans="2:12" ht="15.75" x14ac:dyDescent="0.25">
      <c r="B30" s="169" t="s">
        <v>88</v>
      </c>
      <c r="C30" s="169"/>
      <c r="D30" s="169"/>
      <c r="E30" s="169"/>
      <c r="F30" s="169"/>
      <c r="G30" s="169"/>
      <c r="H30" s="169"/>
      <c r="I30" s="169"/>
      <c r="J30" s="170">
        <f>J24+J25+J26+J27+J28+J29</f>
        <v>576429.80999999994</v>
      </c>
      <c r="K30" s="170"/>
      <c r="L30" s="170"/>
    </row>
    <row r="31" spans="2:12" ht="15.75" x14ac:dyDescent="0.25">
      <c r="B31" s="43"/>
      <c r="C31" s="43"/>
      <c r="D31" s="43"/>
      <c r="E31" s="43"/>
      <c r="F31" s="43"/>
      <c r="G31" s="43"/>
      <c r="H31" s="43"/>
      <c r="I31" s="43"/>
      <c r="J31" s="44"/>
      <c r="K31" s="44"/>
      <c r="L31" s="44"/>
    </row>
    <row r="32" spans="2:12" ht="15.75" x14ac:dyDescent="0.25">
      <c r="B32" s="169" t="s">
        <v>82</v>
      </c>
      <c r="C32" s="169"/>
      <c r="D32" s="169"/>
      <c r="E32" s="169"/>
      <c r="F32" s="169"/>
      <c r="G32" s="169"/>
      <c r="H32" s="169"/>
      <c r="I32" s="169"/>
      <c r="J32" s="236" t="s">
        <v>30</v>
      </c>
      <c r="K32" s="237"/>
      <c r="L32" s="237"/>
    </row>
    <row r="33" spans="2:12" ht="15.75" x14ac:dyDescent="0.25">
      <c r="B33" s="238" t="s">
        <v>89</v>
      </c>
      <c r="C33" s="238"/>
      <c r="D33" s="238"/>
      <c r="E33" s="238"/>
      <c r="F33" s="238"/>
      <c r="G33" s="238"/>
      <c r="H33" s="238"/>
      <c r="I33" s="238"/>
      <c r="J33" s="239">
        <v>800161.81</v>
      </c>
      <c r="K33" s="239"/>
      <c r="L33" s="239"/>
    </row>
    <row r="34" spans="2:12" ht="15.75" x14ac:dyDescent="0.25">
      <c r="B34" s="167" t="s">
        <v>90</v>
      </c>
      <c r="C34" s="167"/>
      <c r="D34" s="167"/>
      <c r="E34" s="167"/>
      <c r="F34" s="167"/>
      <c r="G34" s="167"/>
      <c r="H34" s="167"/>
      <c r="I34" s="167"/>
      <c r="J34" s="168">
        <v>1830920.66</v>
      </c>
      <c r="K34" s="168"/>
      <c r="L34" s="168"/>
    </row>
    <row r="35" spans="2:12" ht="15.75" x14ac:dyDescent="0.25">
      <c r="B35" s="167" t="s">
        <v>91</v>
      </c>
      <c r="C35" s="167"/>
      <c r="D35" s="167"/>
      <c r="E35" s="167"/>
      <c r="F35" s="167"/>
      <c r="G35" s="167"/>
      <c r="H35" s="167"/>
      <c r="I35" s="167"/>
      <c r="J35" s="168">
        <v>1540168.87</v>
      </c>
      <c r="K35" s="168"/>
      <c r="L35" s="168"/>
    </row>
    <row r="36" spans="2:12" ht="15.75" x14ac:dyDescent="0.25">
      <c r="B36" s="167" t="s">
        <v>92</v>
      </c>
      <c r="C36" s="167"/>
      <c r="D36" s="167"/>
      <c r="E36" s="167"/>
      <c r="F36" s="167"/>
      <c r="G36" s="167"/>
      <c r="H36" s="167"/>
      <c r="I36" s="167"/>
      <c r="J36" s="168">
        <v>514483.79</v>
      </c>
      <c r="K36" s="168"/>
      <c r="L36" s="168"/>
    </row>
    <row r="37" spans="2:12" ht="15.75" x14ac:dyDescent="0.25">
      <c r="B37" s="169" t="s">
        <v>88</v>
      </c>
      <c r="C37" s="169"/>
      <c r="D37" s="169"/>
      <c r="E37" s="169"/>
      <c r="F37" s="169"/>
      <c r="G37" s="169"/>
      <c r="H37" s="169"/>
      <c r="I37" s="169"/>
      <c r="J37" s="170">
        <f>J33+J34-J35-J36</f>
        <v>576429.80999999959</v>
      </c>
      <c r="K37" s="170"/>
      <c r="L37" s="170"/>
    </row>
    <row r="38" spans="2:12" ht="15.75" thickBot="1" x14ac:dyDescent="0.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2:12" x14ac:dyDescent="0.25">
      <c r="B39" s="171" t="s">
        <v>93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3"/>
    </row>
    <row r="40" spans="2:12" x14ac:dyDescent="0.25">
      <c r="B40" s="174" t="s">
        <v>94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6"/>
    </row>
    <row r="41" spans="2:12" x14ac:dyDescent="0.25"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9"/>
    </row>
    <row r="42" spans="2:12" x14ac:dyDescent="0.25"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9"/>
    </row>
    <row r="43" spans="2:12" x14ac:dyDescent="0.25"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9"/>
    </row>
    <row r="44" spans="2:12" ht="15.75" thickBot="1" x14ac:dyDescent="0.3">
      <c r="B44" s="164" t="s">
        <v>39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6"/>
    </row>
  </sheetData>
  <mergeCells count="49">
    <mergeCell ref="B8:C8"/>
    <mergeCell ref="D8:J8"/>
    <mergeCell ref="K8:L8"/>
    <mergeCell ref="B2:B6"/>
    <mergeCell ref="C2:F6"/>
    <mergeCell ref="G2:J3"/>
    <mergeCell ref="K2:L6"/>
    <mergeCell ref="G4:J6"/>
    <mergeCell ref="B24:I24"/>
    <mergeCell ref="J24:L24"/>
    <mergeCell ref="B9:C10"/>
    <mergeCell ref="D9:J10"/>
    <mergeCell ref="K9:L10"/>
    <mergeCell ref="B12:F12"/>
    <mergeCell ref="G12:L12"/>
    <mergeCell ref="B13:F14"/>
    <mergeCell ref="G13:L14"/>
    <mergeCell ref="B16:G16"/>
    <mergeCell ref="H16:L16"/>
    <mergeCell ref="G17:L20"/>
    <mergeCell ref="B23:I23"/>
    <mergeCell ref="J23:L23"/>
    <mergeCell ref="B25:I25"/>
    <mergeCell ref="J25:L25"/>
    <mergeCell ref="B26:I26"/>
    <mergeCell ref="J26:L26"/>
    <mergeCell ref="B27:I27"/>
    <mergeCell ref="J27:L27"/>
    <mergeCell ref="B28:I28"/>
    <mergeCell ref="J28:L28"/>
    <mergeCell ref="B29:I29"/>
    <mergeCell ref="J29:L29"/>
    <mergeCell ref="B30:I30"/>
    <mergeCell ref="J30:L30"/>
    <mergeCell ref="B32:I32"/>
    <mergeCell ref="J32:L32"/>
    <mergeCell ref="B33:I33"/>
    <mergeCell ref="J33:L33"/>
    <mergeCell ref="B34:I34"/>
    <mergeCell ref="J34:L34"/>
    <mergeCell ref="B39:L39"/>
    <mergeCell ref="B40:L43"/>
    <mergeCell ref="B44:L44"/>
    <mergeCell ref="B35:I35"/>
    <mergeCell ref="J35:L35"/>
    <mergeCell ref="B36:I36"/>
    <mergeCell ref="J36:L36"/>
    <mergeCell ref="B37:I37"/>
    <mergeCell ref="J37:L37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showGridLines="0" workbookViewId="0">
      <selection activeCell="P9" sqref="P9"/>
    </sheetView>
  </sheetViews>
  <sheetFormatPr defaultRowHeight="15" x14ac:dyDescent="0.25"/>
  <cols>
    <col min="2" max="2" width="20" bestFit="1" customWidth="1"/>
    <col min="3" max="3" width="18.7109375" bestFit="1" customWidth="1"/>
    <col min="5" max="5" width="9" customWidth="1"/>
    <col min="11" max="11" width="9.28515625" customWidth="1"/>
  </cols>
  <sheetData>
    <row r="1" spans="2:12" ht="15.75" thickBot="1" x14ac:dyDescent="0.3"/>
    <row r="2" spans="2:12" ht="15.75" thickBot="1" x14ac:dyDescent="0.3">
      <c r="B2" s="217"/>
      <c r="C2" s="220" t="s">
        <v>0</v>
      </c>
      <c r="D2" s="220"/>
      <c r="E2" s="220"/>
      <c r="F2" s="221"/>
      <c r="G2" s="226" t="s">
        <v>1</v>
      </c>
      <c r="H2" s="226"/>
      <c r="I2" s="226"/>
      <c r="J2" s="226"/>
      <c r="K2" s="227" t="s">
        <v>2</v>
      </c>
      <c r="L2" s="228"/>
    </row>
    <row r="3" spans="2:12" x14ac:dyDescent="0.25">
      <c r="B3" s="218"/>
      <c r="C3" s="222"/>
      <c r="D3" s="222"/>
      <c r="E3" s="222"/>
      <c r="F3" s="223"/>
      <c r="G3" s="226"/>
      <c r="H3" s="226"/>
      <c r="I3" s="226"/>
      <c r="J3" s="226"/>
      <c r="K3" s="229"/>
      <c r="L3" s="230"/>
    </row>
    <row r="4" spans="2:12" ht="15.75" thickBot="1" x14ac:dyDescent="0.3">
      <c r="B4" s="218"/>
      <c r="C4" s="222"/>
      <c r="D4" s="222"/>
      <c r="E4" s="222"/>
      <c r="F4" s="223"/>
      <c r="G4" s="233" t="s">
        <v>3</v>
      </c>
      <c r="H4" s="233"/>
      <c r="I4" s="233"/>
      <c r="J4" s="233"/>
      <c r="K4" s="229"/>
      <c r="L4" s="230"/>
    </row>
    <row r="5" spans="2:12" ht="15.75" thickBot="1" x14ac:dyDescent="0.3">
      <c r="B5" s="218"/>
      <c r="C5" s="222"/>
      <c r="D5" s="222"/>
      <c r="E5" s="222"/>
      <c r="F5" s="223"/>
      <c r="G5" s="233"/>
      <c r="H5" s="233"/>
      <c r="I5" s="233"/>
      <c r="J5" s="233"/>
      <c r="K5" s="229"/>
      <c r="L5" s="230"/>
    </row>
    <row r="6" spans="2:12" ht="15.75" thickBot="1" x14ac:dyDescent="0.3">
      <c r="B6" s="219"/>
      <c r="C6" s="224"/>
      <c r="D6" s="224"/>
      <c r="E6" s="224"/>
      <c r="F6" s="225"/>
      <c r="G6" s="233"/>
      <c r="H6" s="233"/>
      <c r="I6" s="233"/>
      <c r="J6" s="233"/>
      <c r="K6" s="231"/>
      <c r="L6" s="232"/>
    </row>
    <row r="7" spans="2:12" ht="15.75" thickBot="1" x14ac:dyDescent="0.3">
      <c r="B7" s="30"/>
      <c r="C7" s="31"/>
      <c r="D7" s="31"/>
      <c r="E7" s="31"/>
      <c r="F7" s="31"/>
      <c r="G7" s="31"/>
      <c r="H7" s="31"/>
      <c r="I7" s="32"/>
      <c r="J7" s="33"/>
      <c r="K7" s="31"/>
      <c r="L7" s="31"/>
    </row>
    <row r="8" spans="2:12" x14ac:dyDescent="0.25">
      <c r="B8" s="212" t="s">
        <v>4</v>
      </c>
      <c r="C8" s="213"/>
      <c r="D8" s="234" t="s">
        <v>5</v>
      </c>
      <c r="E8" s="213"/>
      <c r="F8" s="213"/>
      <c r="G8" s="213"/>
      <c r="H8" s="213"/>
      <c r="I8" s="213"/>
      <c r="J8" s="235"/>
      <c r="K8" s="213" t="s">
        <v>6</v>
      </c>
      <c r="L8" s="214"/>
    </row>
    <row r="9" spans="2:12" x14ac:dyDescent="0.25">
      <c r="B9" s="200" t="s">
        <v>7</v>
      </c>
      <c r="C9" s="201"/>
      <c r="D9" s="204" t="s">
        <v>8</v>
      </c>
      <c r="E9" s="201"/>
      <c r="F9" s="201"/>
      <c r="G9" s="201"/>
      <c r="H9" s="201"/>
      <c r="I9" s="201"/>
      <c r="J9" s="205"/>
      <c r="K9" s="208" t="s">
        <v>9</v>
      </c>
      <c r="L9" s="209"/>
    </row>
    <row r="10" spans="2:12" ht="15.75" thickBot="1" x14ac:dyDescent="0.3">
      <c r="B10" s="202"/>
      <c r="C10" s="203"/>
      <c r="D10" s="206"/>
      <c r="E10" s="203"/>
      <c r="F10" s="203"/>
      <c r="G10" s="203"/>
      <c r="H10" s="203"/>
      <c r="I10" s="203"/>
      <c r="J10" s="207"/>
      <c r="K10" s="210"/>
      <c r="L10" s="211"/>
    </row>
    <row r="11" spans="2:12" ht="15.75" thickBot="1" x14ac:dyDescent="0.3">
      <c r="B11" s="34"/>
      <c r="C11" s="35"/>
      <c r="D11" s="35"/>
      <c r="E11" s="35"/>
      <c r="F11" s="35"/>
      <c r="G11" s="35"/>
      <c r="H11" s="35"/>
      <c r="I11" s="32"/>
      <c r="J11" s="32"/>
      <c r="K11" s="35"/>
      <c r="L11" s="35"/>
    </row>
    <row r="12" spans="2:12" x14ac:dyDescent="0.25">
      <c r="B12" s="212" t="s">
        <v>10</v>
      </c>
      <c r="C12" s="213"/>
      <c r="D12" s="213"/>
      <c r="E12" s="213"/>
      <c r="F12" s="213"/>
      <c r="G12" s="213" t="s">
        <v>11</v>
      </c>
      <c r="H12" s="213"/>
      <c r="I12" s="213"/>
      <c r="J12" s="213"/>
      <c r="K12" s="213"/>
      <c r="L12" s="214"/>
    </row>
    <row r="13" spans="2:12" x14ac:dyDescent="0.25">
      <c r="B13" s="215" t="s">
        <v>12</v>
      </c>
      <c r="C13" s="208"/>
      <c r="D13" s="208"/>
      <c r="E13" s="208"/>
      <c r="F13" s="208"/>
      <c r="G13" s="208" t="s">
        <v>102</v>
      </c>
      <c r="H13" s="208"/>
      <c r="I13" s="208"/>
      <c r="J13" s="208"/>
      <c r="K13" s="208"/>
      <c r="L13" s="209"/>
    </row>
    <row r="14" spans="2:12" ht="15.75" thickBot="1" x14ac:dyDescent="0.3">
      <c r="B14" s="216"/>
      <c r="C14" s="210"/>
      <c r="D14" s="210"/>
      <c r="E14" s="210"/>
      <c r="F14" s="210"/>
      <c r="G14" s="210"/>
      <c r="H14" s="210"/>
      <c r="I14" s="210"/>
      <c r="J14" s="210"/>
      <c r="K14" s="210"/>
      <c r="L14" s="211"/>
    </row>
    <row r="15" spans="2:12" ht="15.75" thickBot="1" x14ac:dyDescent="0.3">
      <c r="B15" s="36"/>
      <c r="C15" s="35"/>
      <c r="D15" s="35"/>
      <c r="E15" s="35"/>
      <c r="F15" s="35"/>
      <c r="G15" s="35"/>
      <c r="H15" s="35"/>
      <c r="I15" s="32"/>
      <c r="J15" s="32"/>
      <c r="K15" s="35"/>
      <c r="L15" s="35"/>
    </row>
    <row r="16" spans="2:12" ht="15.75" x14ac:dyDescent="0.25">
      <c r="B16" s="192" t="s">
        <v>14</v>
      </c>
      <c r="C16" s="193"/>
      <c r="D16" s="193"/>
      <c r="E16" s="193"/>
      <c r="F16" s="193"/>
      <c r="G16" s="193"/>
      <c r="H16" s="194"/>
      <c r="I16" s="194"/>
      <c r="J16" s="194"/>
      <c r="K16" s="194"/>
      <c r="L16" s="195"/>
    </row>
    <row r="17" spans="2:12" ht="15.75" x14ac:dyDescent="0.25">
      <c r="B17" s="37" t="s">
        <v>15</v>
      </c>
      <c r="C17" s="38" t="s">
        <v>16</v>
      </c>
      <c r="D17" s="39"/>
      <c r="E17" s="39"/>
      <c r="F17" s="39"/>
      <c r="G17" s="196"/>
      <c r="H17" s="196"/>
      <c r="I17" s="196"/>
      <c r="J17" s="196"/>
      <c r="K17" s="196"/>
      <c r="L17" s="197"/>
    </row>
    <row r="18" spans="2:12" ht="15.75" x14ac:dyDescent="0.25">
      <c r="B18" s="37" t="s">
        <v>17</v>
      </c>
      <c r="C18" s="38" t="s">
        <v>18</v>
      </c>
      <c r="D18" s="39"/>
      <c r="E18" s="39"/>
      <c r="F18" s="39"/>
      <c r="G18" s="196"/>
      <c r="H18" s="196"/>
      <c r="I18" s="196"/>
      <c r="J18" s="196"/>
      <c r="K18" s="196"/>
      <c r="L18" s="197"/>
    </row>
    <row r="19" spans="2:12" ht="15.75" x14ac:dyDescent="0.25">
      <c r="B19" s="37" t="s">
        <v>19</v>
      </c>
      <c r="C19" s="38" t="s">
        <v>20</v>
      </c>
      <c r="D19" s="39"/>
      <c r="E19" s="39"/>
      <c r="F19" s="39"/>
      <c r="G19" s="196"/>
      <c r="H19" s="196"/>
      <c r="I19" s="196"/>
      <c r="J19" s="196"/>
      <c r="K19" s="196"/>
      <c r="L19" s="197"/>
    </row>
    <row r="20" spans="2:12" ht="16.5" thickBot="1" x14ac:dyDescent="0.3">
      <c r="B20" s="40"/>
      <c r="C20" s="41"/>
      <c r="D20" s="41"/>
      <c r="E20" s="41"/>
      <c r="F20" s="41"/>
      <c r="G20" s="198"/>
      <c r="H20" s="198"/>
      <c r="I20" s="198"/>
      <c r="J20" s="198"/>
      <c r="K20" s="198"/>
      <c r="L20" s="199"/>
    </row>
    <row r="21" spans="2:12" ht="15.75" x14ac:dyDescent="0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x14ac:dyDescent="0.25">
      <c r="B22" s="16"/>
      <c r="C22" s="16"/>
      <c r="D22" s="16"/>
      <c r="E22" s="16"/>
      <c r="F22" s="16"/>
      <c r="G22" s="16"/>
      <c r="H22" s="16"/>
      <c r="I22" s="16"/>
      <c r="J22" s="17"/>
      <c r="K22" s="17"/>
      <c r="L22" s="17"/>
    </row>
    <row r="23" spans="2:12" ht="15.75" x14ac:dyDescent="0.25">
      <c r="B23" s="189" t="s">
        <v>82</v>
      </c>
      <c r="C23" s="189"/>
      <c r="D23" s="189"/>
      <c r="E23" s="189"/>
      <c r="F23" s="189"/>
      <c r="G23" s="189"/>
      <c r="H23" s="189"/>
      <c r="I23" s="189"/>
      <c r="J23" s="190" t="s">
        <v>30</v>
      </c>
      <c r="K23" s="191"/>
      <c r="L23" s="191"/>
    </row>
    <row r="24" spans="2:12" ht="15.75" x14ac:dyDescent="0.25">
      <c r="B24" s="167" t="s">
        <v>103</v>
      </c>
      <c r="C24" s="167"/>
      <c r="D24" s="167"/>
      <c r="E24" s="167"/>
      <c r="F24" s="167"/>
      <c r="G24" s="167"/>
      <c r="H24" s="167"/>
      <c r="I24" s="167"/>
      <c r="J24" s="186">
        <f>'[3]ANEXO II'!F304</f>
        <v>289173.26</v>
      </c>
      <c r="K24" s="186"/>
      <c r="L24" s="186"/>
    </row>
    <row r="25" spans="2:12" ht="15.75" x14ac:dyDescent="0.25">
      <c r="B25" s="167" t="s">
        <v>97</v>
      </c>
      <c r="C25" s="167"/>
      <c r="D25" s="167"/>
      <c r="E25" s="167"/>
      <c r="F25" s="167"/>
      <c r="G25" s="167"/>
      <c r="H25" s="167"/>
      <c r="I25" s="167"/>
      <c r="J25" s="245">
        <f>'[3]ANEXO III'!F87</f>
        <v>241.1099999999999</v>
      </c>
      <c r="K25" s="246"/>
      <c r="L25" s="247"/>
    </row>
    <row r="26" spans="2:12" ht="15.75" x14ac:dyDescent="0.25">
      <c r="B26" s="167" t="s">
        <v>98</v>
      </c>
      <c r="C26" s="167"/>
      <c r="D26" s="167"/>
      <c r="E26" s="167"/>
      <c r="F26" s="167"/>
      <c r="G26" s="167"/>
      <c r="H26" s="167"/>
      <c r="I26" s="167"/>
      <c r="J26" s="240">
        <f>'[3]ANEXO IV'!F216</f>
        <v>17335.370000000006</v>
      </c>
      <c r="K26" s="186"/>
      <c r="L26" s="186"/>
    </row>
    <row r="27" spans="2:12" ht="15.75" x14ac:dyDescent="0.25">
      <c r="B27" s="167" t="s">
        <v>99</v>
      </c>
      <c r="C27" s="167"/>
      <c r="D27" s="167"/>
      <c r="E27" s="167"/>
      <c r="F27" s="167"/>
      <c r="G27" s="167"/>
      <c r="H27" s="167"/>
      <c r="I27" s="167"/>
      <c r="J27" s="186">
        <f>'[3]ANEXO V'!F68</f>
        <v>8552.0200000000023</v>
      </c>
      <c r="K27" s="186"/>
      <c r="L27" s="186"/>
    </row>
    <row r="28" spans="2:12" ht="15.75" x14ac:dyDescent="0.25">
      <c r="B28" s="167" t="s">
        <v>100</v>
      </c>
      <c r="C28" s="167"/>
      <c r="D28" s="167"/>
      <c r="E28" s="167"/>
      <c r="F28" s="167"/>
      <c r="G28" s="167"/>
      <c r="H28" s="167"/>
      <c r="I28" s="167"/>
      <c r="J28" s="186">
        <f>'[3]ANEXO VI'!F43</f>
        <v>10298.750000000002</v>
      </c>
      <c r="K28" s="186"/>
      <c r="L28" s="186"/>
    </row>
    <row r="29" spans="2:12" ht="15.75" x14ac:dyDescent="0.25">
      <c r="B29" s="167" t="s">
        <v>101</v>
      </c>
      <c r="C29" s="167"/>
      <c r="D29" s="167"/>
      <c r="E29" s="167"/>
      <c r="F29" s="167"/>
      <c r="G29" s="167"/>
      <c r="H29" s="167"/>
      <c r="I29" s="167"/>
      <c r="J29" s="186">
        <f>'[3]ANEXO VII'!F32</f>
        <v>24356.239999999998</v>
      </c>
      <c r="K29" s="186"/>
      <c r="L29" s="186"/>
    </row>
    <row r="30" spans="2:12" ht="15.75" x14ac:dyDescent="0.25">
      <c r="B30" s="187" t="s">
        <v>88</v>
      </c>
      <c r="C30" s="187"/>
      <c r="D30" s="187"/>
      <c r="E30" s="187"/>
      <c r="F30" s="187"/>
      <c r="G30" s="187"/>
      <c r="H30" s="187"/>
      <c r="I30" s="187"/>
      <c r="J30" s="188">
        <f>J24+J25+J26+J27+J28+J29</f>
        <v>349956.75</v>
      </c>
      <c r="K30" s="188"/>
      <c r="L30" s="188"/>
    </row>
    <row r="31" spans="2:12" ht="15.75" x14ac:dyDescent="0.25">
      <c r="B31" s="43"/>
      <c r="C31" s="43"/>
      <c r="D31" s="43"/>
      <c r="E31" s="43"/>
      <c r="F31" s="43"/>
      <c r="G31" s="43"/>
      <c r="H31" s="43"/>
      <c r="I31" s="43"/>
      <c r="J31" s="44"/>
      <c r="K31" s="44"/>
      <c r="L31" s="44"/>
    </row>
    <row r="32" spans="2:12" ht="15.75" x14ac:dyDescent="0.25">
      <c r="B32" s="189" t="s">
        <v>82</v>
      </c>
      <c r="C32" s="189"/>
      <c r="D32" s="189"/>
      <c r="E32" s="189"/>
      <c r="F32" s="189"/>
      <c r="G32" s="189"/>
      <c r="H32" s="189"/>
      <c r="I32" s="189"/>
      <c r="J32" s="190" t="s">
        <v>30</v>
      </c>
      <c r="K32" s="191"/>
      <c r="L32" s="191"/>
    </row>
    <row r="33" spans="2:12" ht="15.75" x14ac:dyDescent="0.25">
      <c r="B33" s="180" t="s">
        <v>89</v>
      </c>
      <c r="C33" s="181"/>
      <c r="D33" s="181"/>
      <c r="E33" s="181"/>
      <c r="F33" s="181"/>
      <c r="G33" s="181"/>
      <c r="H33" s="181"/>
      <c r="I33" s="182"/>
      <c r="J33" s="242">
        <f>'[3]ANEXO II'!K13+'[3]ANEXO III'!K13+'[3]ANEXO IV'!K13+'[3]ANEXO V'!K13+'[3]ANEXO VI'!K13+'[3]ANEXO VII'!K13</f>
        <v>576311.80999999994</v>
      </c>
      <c r="K33" s="243"/>
      <c r="L33" s="244"/>
    </row>
    <row r="34" spans="2:12" ht="15.75" x14ac:dyDescent="0.25">
      <c r="B34" s="167" t="s">
        <v>90</v>
      </c>
      <c r="C34" s="167"/>
      <c r="D34" s="167"/>
      <c r="E34" s="167"/>
      <c r="F34" s="167"/>
      <c r="G34" s="167"/>
      <c r="H34" s="167"/>
      <c r="I34" s="167"/>
      <c r="J34" s="168">
        <f>'[3]ANEXO II'!F299+'[3]ANEXO III'!F83+'[3]ANEXO IV'!F214+'[3]ANEXO V'!F66+'[3]ANEXO VI'!F41+'[3]ANEXO VII'!F30</f>
        <v>1775606.4599999997</v>
      </c>
      <c r="K34" s="168"/>
      <c r="L34" s="168"/>
    </row>
    <row r="35" spans="2:12" ht="15.75" x14ac:dyDescent="0.25">
      <c r="B35" s="167" t="s">
        <v>91</v>
      </c>
      <c r="C35" s="167"/>
      <c r="D35" s="167"/>
      <c r="E35" s="167"/>
      <c r="F35" s="167"/>
      <c r="G35" s="167"/>
      <c r="H35" s="167"/>
      <c r="I35" s="167"/>
      <c r="J35" s="168">
        <v>1708486.18</v>
      </c>
      <c r="K35" s="168"/>
      <c r="L35" s="168"/>
    </row>
    <row r="36" spans="2:12" ht="15.75" x14ac:dyDescent="0.25">
      <c r="B36" s="167" t="s">
        <v>92</v>
      </c>
      <c r="C36" s="167"/>
      <c r="D36" s="167"/>
      <c r="E36" s="167"/>
      <c r="F36" s="167"/>
      <c r="G36" s="167"/>
      <c r="H36" s="167"/>
      <c r="I36" s="167"/>
      <c r="J36" s="168">
        <f>'[3]ANEXO IV'!G214+'[3]ANEXO V'!G66+'[3]ANEXO VI'!G41+'[3]ANEXO VII'!G30</f>
        <v>293475.33999999997</v>
      </c>
      <c r="K36" s="168"/>
      <c r="L36" s="168"/>
    </row>
    <row r="37" spans="2:12" ht="15.75" x14ac:dyDescent="0.25">
      <c r="B37" s="169" t="s">
        <v>88</v>
      </c>
      <c r="C37" s="169"/>
      <c r="D37" s="169"/>
      <c r="E37" s="169"/>
      <c r="F37" s="169"/>
      <c r="G37" s="169"/>
      <c r="H37" s="169"/>
      <c r="I37" s="169"/>
      <c r="J37" s="170">
        <f>J33+J34-J35-J36</f>
        <v>349956.74999999965</v>
      </c>
      <c r="K37" s="170"/>
      <c r="L37" s="170"/>
    </row>
    <row r="38" spans="2:12" ht="16.5" thickBot="1" x14ac:dyDescent="0.3"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</row>
    <row r="39" spans="2:12" x14ac:dyDescent="0.25">
      <c r="B39" s="171" t="s">
        <v>93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3"/>
    </row>
    <row r="40" spans="2:12" x14ac:dyDescent="0.25">
      <c r="B40" s="174" t="s">
        <v>94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6"/>
    </row>
    <row r="41" spans="2:12" x14ac:dyDescent="0.25"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9"/>
    </row>
    <row r="42" spans="2:12" x14ac:dyDescent="0.25"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9"/>
    </row>
    <row r="43" spans="2:12" x14ac:dyDescent="0.25"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9"/>
    </row>
    <row r="44" spans="2:12" ht="15.75" thickBot="1" x14ac:dyDescent="0.3">
      <c r="B44" s="164" t="s">
        <v>39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6"/>
    </row>
  </sheetData>
  <mergeCells count="50">
    <mergeCell ref="B8:C8"/>
    <mergeCell ref="D8:J8"/>
    <mergeCell ref="K8:L8"/>
    <mergeCell ref="B2:B6"/>
    <mergeCell ref="C2:F6"/>
    <mergeCell ref="G2:J3"/>
    <mergeCell ref="K2:L6"/>
    <mergeCell ref="G4:J6"/>
    <mergeCell ref="B24:I24"/>
    <mergeCell ref="J24:L24"/>
    <mergeCell ref="B9:C10"/>
    <mergeCell ref="D9:J10"/>
    <mergeCell ref="K9:L10"/>
    <mergeCell ref="B12:F12"/>
    <mergeCell ref="G12:L12"/>
    <mergeCell ref="B13:F14"/>
    <mergeCell ref="G13:L14"/>
    <mergeCell ref="B16:G16"/>
    <mergeCell ref="H16:L16"/>
    <mergeCell ref="G17:L20"/>
    <mergeCell ref="B23:I23"/>
    <mergeCell ref="J23:L23"/>
    <mergeCell ref="B25:I25"/>
    <mergeCell ref="J25:L25"/>
    <mergeCell ref="B26:I26"/>
    <mergeCell ref="J26:L26"/>
    <mergeCell ref="B27:I27"/>
    <mergeCell ref="J27:L27"/>
    <mergeCell ref="B28:I28"/>
    <mergeCell ref="J28:L28"/>
    <mergeCell ref="B29:I29"/>
    <mergeCell ref="J29:L29"/>
    <mergeCell ref="B30:I30"/>
    <mergeCell ref="J30:L30"/>
    <mergeCell ref="B32:I32"/>
    <mergeCell ref="J32:L32"/>
    <mergeCell ref="B33:I33"/>
    <mergeCell ref="J33:L33"/>
    <mergeCell ref="B34:I34"/>
    <mergeCell ref="J34:L34"/>
    <mergeCell ref="B38:L38"/>
    <mergeCell ref="B39:L39"/>
    <mergeCell ref="B40:L43"/>
    <mergeCell ref="B44:L44"/>
    <mergeCell ref="B35:I35"/>
    <mergeCell ref="J35:L35"/>
    <mergeCell ref="B36:I36"/>
    <mergeCell ref="J36:L36"/>
    <mergeCell ref="B37:I37"/>
    <mergeCell ref="J37:L3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showGridLines="0" workbookViewId="0">
      <selection activeCell="J37" sqref="J37:L37"/>
    </sheetView>
  </sheetViews>
  <sheetFormatPr defaultRowHeight="15" x14ac:dyDescent="0.25"/>
  <cols>
    <col min="2" max="2" width="20" bestFit="1" customWidth="1"/>
    <col min="3" max="3" width="18.7109375" bestFit="1" customWidth="1"/>
    <col min="7" max="7" width="9.28515625" customWidth="1"/>
    <col min="11" max="11" width="9.28515625" customWidth="1"/>
  </cols>
  <sheetData>
    <row r="1" spans="2:12" ht="15.75" thickBot="1" x14ac:dyDescent="0.3"/>
    <row r="2" spans="2:12" x14ac:dyDescent="0.25">
      <c r="B2" s="217"/>
      <c r="C2" s="220" t="s">
        <v>0</v>
      </c>
      <c r="D2" s="220"/>
      <c r="E2" s="220"/>
      <c r="F2" s="221"/>
      <c r="G2" s="226" t="s">
        <v>1</v>
      </c>
      <c r="H2" s="281"/>
      <c r="I2" s="281"/>
      <c r="J2" s="282"/>
      <c r="K2" s="227" t="s">
        <v>2</v>
      </c>
      <c r="L2" s="228"/>
    </row>
    <row r="3" spans="2:12" x14ac:dyDescent="0.25">
      <c r="B3" s="218"/>
      <c r="C3" s="222"/>
      <c r="D3" s="222"/>
      <c r="E3" s="222"/>
      <c r="F3" s="223"/>
      <c r="G3" s="283"/>
      <c r="H3" s="284"/>
      <c r="I3" s="284"/>
      <c r="J3" s="285"/>
      <c r="K3" s="229"/>
      <c r="L3" s="230"/>
    </row>
    <row r="4" spans="2:12" x14ac:dyDescent="0.25">
      <c r="B4" s="218"/>
      <c r="C4" s="222"/>
      <c r="D4" s="222"/>
      <c r="E4" s="222"/>
      <c r="F4" s="223"/>
      <c r="G4" s="286" t="s">
        <v>3</v>
      </c>
      <c r="H4" s="287"/>
      <c r="I4" s="287"/>
      <c r="J4" s="288"/>
      <c r="K4" s="229"/>
      <c r="L4" s="230"/>
    </row>
    <row r="5" spans="2:12" x14ac:dyDescent="0.25">
      <c r="B5" s="218"/>
      <c r="C5" s="222"/>
      <c r="D5" s="222"/>
      <c r="E5" s="222"/>
      <c r="F5" s="223"/>
      <c r="G5" s="286"/>
      <c r="H5" s="287"/>
      <c r="I5" s="287"/>
      <c r="J5" s="288"/>
      <c r="K5" s="229"/>
      <c r="L5" s="230"/>
    </row>
    <row r="6" spans="2:12" ht="15.75" thickBot="1" x14ac:dyDescent="0.3">
      <c r="B6" s="219"/>
      <c r="C6" s="224"/>
      <c r="D6" s="224"/>
      <c r="E6" s="224"/>
      <c r="F6" s="225"/>
      <c r="G6" s="233"/>
      <c r="H6" s="289"/>
      <c r="I6" s="289"/>
      <c r="J6" s="290"/>
      <c r="K6" s="231"/>
      <c r="L6" s="232"/>
    </row>
    <row r="7" spans="2:12" ht="15.75" thickBot="1" x14ac:dyDescent="0.3">
      <c r="B7" s="30"/>
      <c r="C7" s="31"/>
      <c r="D7" s="31"/>
      <c r="E7" s="31"/>
      <c r="F7" s="31"/>
      <c r="G7" s="31"/>
      <c r="H7" s="31"/>
      <c r="I7" s="32"/>
      <c r="J7" s="33"/>
      <c r="K7" s="31"/>
      <c r="L7" s="31"/>
    </row>
    <row r="8" spans="2:12" x14ac:dyDescent="0.25">
      <c r="B8" s="212" t="s">
        <v>4</v>
      </c>
      <c r="C8" s="235"/>
      <c r="D8" s="234" t="s">
        <v>5</v>
      </c>
      <c r="E8" s="213"/>
      <c r="F8" s="213"/>
      <c r="G8" s="213"/>
      <c r="H8" s="213"/>
      <c r="I8" s="213"/>
      <c r="J8" s="235"/>
      <c r="K8" s="234" t="s">
        <v>6</v>
      </c>
      <c r="L8" s="214"/>
    </row>
    <row r="9" spans="2:12" x14ac:dyDescent="0.25">
      <c r="B9" s="200" t="s">
        <v>7</v>
      </c>
      <c r="C9" s="205"/>
      <c r="D9" s="204" t="s">
        <v>8</v>
      </c>
      <c r="E9" s="201"/>
      <c r="F9" s="201"/>
      <c r="G9" s="201"/>
      <c r="H9" s="201"/>
      <c r="I9" s="201"/>
      <c r="J9" s="205"/>
      <c r="K9" s="279" t="s">
        <v>9</v>
      </c>
      <c r="L9" s="209"/>
    </row>
    <row r="10" spans="2:12" ht="15.75" thickBot="1" x14ac:dyDescent="0.3">
      <c r="B10" s="202"/>
      <c r="C10" s="207"/>
      <c r="D10" s="206"/>
      <c r="E10" s="203"/>
      <c r="F10" s="203"/>
      <c r="G10" s="203"/>
      <c r="H10" s="203"/>
      <c r="I10" s="203"/>
      <c r="J10" s="207"/>
      <c r="K10" s="280"/>
      <c r="L10" s="211"/>
    </row>
    <row r="11" spans="2:12" ht="15.75" thickBot="1" x14ac:dyDescent="0.3">
      <c r="B11" s="34"/>
      <c r="C11" s="35"/>
      <c r="D11" s="35"/>
      <c r="E11" s="35"/>
      <c r="F11" s="35"/>
      <c r="G11" s="35"/>
      <c r="H11" s="35"/>
      <c r="I11" s="32"/>
      <c r="J11" s="32"/>
      <c r="K11" s="35"/>
      <c r="L11" s="35"/>
    </row>
    <row r="12" spans="2:12" x14ac:dyDescent="0.25">
      <c r="B12" s="212" t="s">
        <v>10</v>
      </c>
      <c r="C12" s="213"/>
      <c r="D12" s="213"/>
      <c r="E12" s="213"/>
      <c r="F12" s="213"/>
      <c r="G12" s="213" t="s">
        <v>11</v>
      </c>
      <c r="H12" s="213"/>
      <c r="I12" s="213"/>
      <c r="J12" s="213"/>
      <c r="K12" s="213"/>
      <c r="L12" s="214"/>
    </row>
    <row r="13" spans="2:12" x14ac:dyDescent="0.25">
      <c r="B13" s="215" t="s">
        <v>12</v>
      </c>
      <c r="C13" s="208"/>
      <c r="D13" s="208"/>
      <c r="E13" s="208"/>
      <c r="F13" s="208"/>
      <c r="G13" s="208" t="s">
        <v>104</v>
      </c>
      <c r="H13" s="208"/>
      <c r="I13" s="208"/>
      <c r="J13" s="208"/>
      <c r="K13" s="208"/>
      <c r="L13" s="209"/>
    </row>
    <row r="14" spans="2:12" ht="15.75" thickBot="1" x14ac:dyDescent="0.3">
      <c r="B14" s="216"/>
      <c r="C14" s="210"/>
      <c r="D14" s="210"/>
      <c r="E14" s="210"/>
      <c r="F14" s="210"/>
      <c r="G14" s="210"/>
      <c r="H14" s="210"/>
      <c r="I14" s="210"/>
      <c r="J14" s="210"/>
      <c r="K14" s="210"/>
      <c r="L14" s="211"/>
    </row>
    <row r="15" spans="2:12" ht="15.75" thickBot="1" x14ac:dyDescent="0.3">
      <c r="B15" s="36"/>
      <c r="C15" s="35"/>
      <c r="D15" s="35"/>
      <c r="E15" s="35"/>
      <c r="F15" s="35"/>
      <c r="G15" s="35"/>
      <c r="H15" s="35"/>
      <c r="I15" s="32"/>
      <c r="J15" s="32"/>
      <c r="K15" s="35"/>
      <c r="L15" s="35"/>
    </row>
    <row r="16" spans="2:12" ht="15.75" x14ac:dyDescent="0.25">
      <c r="B16" s="192" t="s">
        <v>14</v>
      </c>
      <c r="C16" s="193"/>
      <c r="D16" s="193"/>
      <c r="E16" s="193"/>
      <c r="F16" s="193"/>
      <c r="G16" s="193"/>
      <c r="H16" s="194"/>
      <c r="I16" s="194"/>
      <c r="J16" s="194"/>
      <c r="K16" s="194"/>
      <c r="L16" s="195"/>
    </row>
    <row r="17" spans="2:12" ht="15.75" x14ac:dyDescent="0.25">
      <c r="B17" s="37" t="s">
        <v>15</v>
      </c>
      <c r="C17" s="38" t="s">
        <v>16</v>
      </c>
      <c r="D17" s="39"/>
      <c r="E17" s="39"/>
      <c r="F17" s="39"/>
      <c r="G17" s="196"/>
      <c r="H17" s="196"/>
      <c r="I17" s="196"/>
      <c r="J17" s="196"/>
      <c r="K17" s="196"/>
      <c r="L17" s="197"/>
    </row>
    <row r="18" spans="2:12" ht="15.75" x14ac:dyDescent="0.25">
      <c r="B18" s="37" t="s">
        <v>17</v>
      </c>
      <c r="C18" s="38" t="s">
        <v>18</v>
      </c>
      <c r="D18" s="39"/>
      <c r="E18" s="39"/>
      <c r="F18" s="39"/>
      <c r="G18" s="196"/>
      <c r="H18" s="196"/>
      <c r="I18" s="196"/>
      <c r="J18" s="196"/>
      <c r="K18" s="196"/>
      <c r="L18" s="197"/>
    </row>
    <row r="19" spans="2:12" ht="15.75" x14ac:dyDescent="0.25">
      <c r="B19" s="37" t="s">
        <v>19</v>
      </c>
      <c r="C19" s="38" t="s">
        <v>20</v>
      </c>
      <c r="D19" s="39"/>
      <c r="E19" s="39"/>
      <c r="F19" s="39"/>
      <c r="G19" s="196"/>
      <c r="H19" s="196"/>
      <c r="I19" s="196"/>
      <c r="J19" s="196"/>
      <c r="K19" s="196"/>
      <c r="L19" s="197"/>
    </row>
    <row r="20" spans="2:12" ht="16.5" thickBot="1" x14ac:dyDescent="0.3">
      <c r="B20" s="40"/>
      <c r="C20" s="41"/>
      <c r="D20" s="41"/>
      <c r="E20" s="41"/>
      <c r="F20" s="41"/>
      <c r="G20" s="198"/>
      <c r="H20" s="198"/>
      <c r="I20" s="198"/>
      <c r="J20" s="198"/>
      <c r="K20" s="198"/>
      <c r="L20" s="199"/>
    </row>
    <row r="21" spans="2:12" ht="15.75" x14ac:dyDescent="0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x14ac:dyDescent="0.25">
      <c r="B22" s="16"/>
      <c r="C22" s="16"/>
      <c r="D22" s="16"/>
      <c r="E22" s="16"/>
      <c r="F22" s="16"/>
      <c r="G22" s="16"/>
      <c r="H22" s="16"/>
      <c r="I22" s="16"/>
      <c r="J22" s="17"/>
      <c r="K22" s="17"/>
      <c r="L22" s="17"/>
    </row>
    <row r="23" spans="2:12" ht="15.75" x14ac:dyDescent="0.25">
      <c r="B23" s="264" t="s">
        <v>82</v>
      </c>
      <c r="C23" s="265"/>
      <c r="D23" s="265"/>
      <c r="E23" s="265"/>
      <c r="F23" s="265"/>
      <c r="G23" s="265"/>
      <c r="H23" s="265"/>
      <c r="I23" s="266"/>
      <c r="J23" s="267" t="s">
        <v>30</v>
      </c>
      <c r="K23" s="268"/>
      <c r="L23" s="269"/>
    </row>
    <row r="24" spans="2:12" ht="15.75" x14ac:dyDescent="0.25">
      <c r="B24" s="252" t="s">
        <v>103</v>
      </c>
      <c r="C24" s="253"/>
      <c r="D24" s="253"/>
      <c r="E24" s="253"/>
      <c r="F24" s="253"/>
      <c r="G24" s="253"/>
      <c r="H24" s="253"/>
      <c r="I24" s="254"/>
      <c r="J24" s="245">
        <v>597650.81000000006</v>
      </c>
      <c r="K24" s="246"/>
      <c r="L24" s="247"/>
    </row>
    <row r="25" spans="2:12" ht="15.75" x14ac:dyDescent="0.25">
      <c r="B25" s="252" t="s">
        <v>97</v>
      </c>
      <c r="C25" s="253"/>
      <c r="D25" s="253"/>
      <c r="E25" s="253"/>
      <c r="F25" s="253"/>
      <c r="G25" s="253"/>
      <c r="H25" s="253"/>
      <c r="I25" s="254"/>
      <c r="J25" s="245">
        <v>5504.19</v>
      </c>
      <c r="K25" s="246"/>
      <c r="L25" s="247"/>
    </row>
    <row r="26" spans="2:12" ht="15.75" x14ac:dyDescent="0.25">
      <c r="B26" s="252" t="s">
        <v>98</v>
      </c>
      <c r="C26" s="253"/>
      <c r="D26" s="253"/>
      <c r="E26" s="253"/>
      <c r="F26" s="253"/>
      <c r="G26" s="253"/>
      <c r="H26" s="253"/>
      <c r="I26" s="254"/>
      <c r="J26" s="276">
        <v>11860.47</v>
      </c>
      <c r="K26" s="277"/>
      <c r="L26" s="278"/>
    </row>
    <row r="27" spans="2:12" ht="15.75" x14ac:dyDescent="0.25">
      <c r="B27" s="252" t="s">
        <v>99</v>
      </c>
      <c r="C27" s="253"/>
      <c r="D27" s="253"/>
      <c r="E27" s="253"/>
      <c r="F27" s="253"/>
      <c r="G27" s="253"/>
      <c r="H27" s="253"/>
      <c r="I27" s="254"/>
      <c r="J27" s="245">
        <v>7325.31</v>
      </c>
      <c r="K27" s="246"/>
      <c r="L27" s="247"/>
    </row>
    <row r="28" spans="2:12" ht="15.75" x14ac:dyDescent="0.25">
      <c r="B28" s="252" t="s">
        <v>100</v>
      </c>
      <c r="C28" s="253"/>
      <c r="D28" s="253"/>
      <c r="E28" s="253"/>
      <c r="F28" s="253"/>
      <c r="G28" s="253"/>
      <c r="H28" s="253"/>
      <c r="I28" s="254"/>
      <c r="J28" s="245">
        <v>10883.85</v>
      </c>
      <c r="K28" s="246"/>
      <c r="L28" s="247"/>
    </row>
    <row r="29" spans="2:12" ht="15.75" x14ac:dyDescent="0.25">
      <c r="B29" s="252" t="s">
        <v>101</v>
      </c>
      <c r="C29" s="253"/>
      <c r="D29" s="253"/>
      <c r="E29" s="253"/>
      <c r="F29" s="253"/>
      <c r="G29" s="253"/>
      <c r="H29" s="253"/>
      <c r="I29" s="254"/>
      <c r="J29" s="245">
        <v>56192.73</v>
      </c>
      <c r="K29" s="246"/>
      <c r="L29" s="247"/>
    </row>
    <row r="30" spans="2:12" ht="15.75" x14ac:dyDescent="0.25">
      <c r="B30" s="270" t="s">
        <v>88</v>
      </c>
      <c r="C30" s="271"/>
      <c r="D30" s="271"/>
      <c r="E30" s="271"/>
      <c r="F30" s="271"/>
      <c r="G30" s="271"/>
      <c r="H30" s="271"/>
      <c r="I30" s="272"/>
      <c r="J30" s="273">
        <f>J24+J25+J26+J27+J28+J29</f>
        <v>689417.36</v>
      </c>
      <c r="K30" s="274"/>
      <c r="L30" s="275"/>
    </row>
    <row r="31" spans="2:12" ht="15.75" x14ac:dyDescent="0.25">
      <c r="B31" s="43"/>
      <c r="C31" s="43"/>
      <c r="D31" s="43"/>
      <c r="E31" s="43"/>
      <c r="F31" s="43"/>
      <c r="G31" s="43"/>
      <c r="H31" s="43"/>
      <c r="I31" s="43"/>
      <c r="J31" s="44"/>
      <c r="K31" s="44"/>
      <c r="L31" s="44"/>
    </row>
    <row r="32" spans="2:12" ht="15.75" x14ac:dyDescent="0.25">
      <c r="B32" s="264" t="s">
        <v>82</v>
      </c>
      <c r="C32" s="265"/>
      <c r="D32" s="265"/>
      <c r="E32" s="265"/>
      <c r="F32" s="265"/>
      <c r="G32" s="265"/>
      <c r="H32" s="265"/>
      <c r="I32" s="266"/>
      <c r="J32" s="267" t="s">
        <v>30</v>
      </c>
      <c r="K32" s="268"/>
      <c r="L32" s="269"/>
    </row>
    <row r="33" spans="2:12" ht="15.75" x14ac:dyDescent="0.25">
      <c r="B33" s="180" t="s">
        <v>89</v>
      </c>
      <c r="C33" s="181"/>
      <c r="D33" s="181"/>
      <c r="E33" s="181"/>
      <c r="F33" s="181"/>
      <c r="G33" s="181"/>
      <c r="H33" s="181"/>
      <c r="I33" s="182"/>
      <c r="J33" s="242">
        <v>349956.75</v>
      </c>
      <c r="K33" s="243"/>
      <c r="L33" s="244"/>
    </row>
    <row r="34" spans="2:12" ht="15.75" x14ac:dyDescent="0.25">
      <c r="B34" s="252" t="s">
        <v>90</v>
      </c>
      <c r="C34" s="253"/>
      <c r="D34" s="253"/>
      <c r="E34" s="253"/>
      <c r="F34" s="253"/>
      <c r="G34" s="253"/>
      <c r="H34" s="253"/>
      <c r="I34" s="254"/>
      <c r="J34" s="255">
        <v>1606766.45</v>
      </c>
      <c r="K34" s="256"/>
      <c r="L34" s="257"/>
    </row>
    <row r="35" spans="2:12" ht="15.75" x14ac:dyDescent="0.25">
      <c r="B35" s="252" t="s">
        <v>91</v>
      </c>
      <c r="C35" s="253"/>
      <c r="D35" s="253"/>
      <c r="E35" s="253"/>
      <c r="F35" s="253"/>
      <c r="G35" s="253"/>
      <c r="H35" s="253"/>
      <c r="I35" s="254"/>
      <c r="J35" s="255">
        <v>984886.66</v>
      </c>
      <c r="K35" s="256"/>
      <c r="L35" s="257"/>
    </row>
    <row r="36" spans="2:12" ht="15.75" x14ac:dyDescent="0.25">
      <c r="B36" s="252" t="s">
        <v>92</v>
      </c>
      <c r="C36" s="253"/>
      <c r="D36" s="253"/>
      <c r="E36" s="253"/>
      <c r="F36" s="253"/>
      <c r="G36" s="253"/>
      <c r="H36" s="253"/>
      <c r="I36" s="254"/>
      <c r="J36" s="255">
        <v>282419.18</v>
      </c>
      <c r="K36" s="256"/>
      <c r="L36" s="257"/>
    </row>
    <row r="37" spans="2:12" ht="15.75" x14ac:dyDescent="0.25">
      <c r="B37" s="258" t="s">
        <v>88</v>
      </c>
      <c r="C37" s="259"/>
      <c r="D37" s="259"/>
      <c r="E37" s="259"/>
      <c r="F37" s="259"/>
      <c r="G37" s="259"/>
      <c r="H37" s="259"/>
      <c r="I37" s="260"/>
      <c r="J37" s="261">
        <f>J33+J34-J35-J36</f>
        <v>689417.35999999987</v>
      </c>
      <c r="K37" s="262"/>
      <c r="L37" s="263"/>
    </row>
    <row r="38" spans="2:12" ht="15.75" x14ac:dyDescent="0.25"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2:12" ht="15.75" thickBot="1" x14ac:dyDescent="0.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2:12" x14ac:dyDescent="0.25">
      <c r="B40" s="249" t="s">
        <v>93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1"/>
    </row>
    <row r="41" spans="2:12" x14ac:dyDescent="0.25">
      <c r="B41" s="174" t="s">
        <v>94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6"/>
    </row>
    <row r="42" spans="2:12" x14ac:dyDescent="0.25"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9"/>
    </row>
    <row r="43" spans="2:12" x14ac:dyDescent="0.25"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9"/>
    </row>
    <row r="44" spans="2:12" x14ac:dyDescent="0.25">
      <c r="B44" s="177"/>
      <c r="C44" s="178"/>
      <c r="D44" s="178"/>
      <c r="E44" s="178"/>
      <c r="F44" s="178"/>
      <c r="G44" s="178"/>
      <c r="H44" s="178"/>
      <c r="I44" s="178"/>
      <c r="J44" s="178"/>
      <c r="K44" s="178"/>
      <c r="L44" s="179"/>
    </row>
    <row r="45" spans="2:12" ht="15.75" thickBot="1" x14ac:dyDescent="0.3">
      <c r="B45" s="164" t="s">
        <v>39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6"/>
    </row>
  </sheetData>
  <mergeCells count="50">
    <mergeCell ref="B8:C8"/>
    <mergeCell ref="D8:J8"/>
    <mergeCell ref="K8:L8"/>
    <mergeCell ref="B2:B6"/>
    <mergeCell ref="C2:F6"/>
    <mergeCell ref="G2:J3"/>
    <mergeCell ref="K2:L6"/>
    <mergeCell ref="G4:J6"/>
    <mergeCell ref="B24:I24"/>
    <mergeCell ref="J24:L24"/>
    <mergeCell ref="B9:C10"/>
    <mergeCell ref="D9:J10"/>
    <mergeCell ref="K9:L10"/>
    <mergeCell ref="B12:F12"/>
    <mergeCell ref="G12:L12"/>
    <mergeCell ref="B13:F14"/>
    <mergeCell ref="G13:L14"/>
    <mergeCell ref="B16:G16"/>
    <mergeCell ref="H16:L16"/>
    <mergeCell ref="G17:L20"/>
    <mergeCell ref="B23:I23"/>
    <mergeCell ref="J23:L23"/>
    <mergeCell ref="B25:I25"/>
    <mergeCell ref="J25:L25"/>
    <mergeCell ref="B26:I26"/>
    <mergeCell ref="J26:L26"/>
    <mergeCell ref="B27:I27"/>
    <mergeCell ref="J27:L27"/>
    <mergeCell ref="B28:I28"/>
    <mergeCell ref="J28:L28"/>
    <mergeCell ref="B29:I29"/>
    <mergeCell ref="J29:L29"/>
    <mergeCell ref="B30:I30"/>
    <mergeCell ref="J30:L30"/>
    <mergeCell ref="B32:I32"/>
    <mergeCell ref="J32:L32"/>
    <mergeCell ref="B33:I33"/>
    <mergeCell ref="J33:L33"/>
    <mergeCell ref="B34:I34"/>
    <mergeCell ref="J34:L34"/>
    <mergeCell ref="B38:L38"/>
    <mergeCell ref="B40:L40"/>
    <mergeCell ref="B41:L44"/>
    <mergeCell ref="B45:L45"/>
    <mergeCell ref="B35:I35"/>
    <mergeCell ref="J35:L35"/>
    <mergeCell ref="B36:I36"/>
    <mergeCell ref="J36:L36"/>
    <mergeCell ref="B37:I37"/>
    <mergeCell ref="J37:L37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showGridLines="0" topLeftCell="A4" workbookViewId="0">
      <selection activeCell="K2" sqref="K2:L6"/>
    </sheetView>
  </sheetViews>
  <sheetFormatPr defaultRowHeight="15" x14ac:dyDescent="0.25"/>
  <cols>
    <col min="2" max="2" width="20" bestFit="1" customWidth="1"/>
    <col min="3" max="3" width="18.7109375" bestFit="1" customWidth="1"/>
  </cols>
  <sheetData>
    <row r="1" spans="2:12" ht="15.75" thickBot="1" x14ac:dyDescent="0.3"/>
    <row r="2" spans="2:12" x14ac:dyDescent="0.25">
      <c r="B2" s="217"/>
      <c r="C2" s="220" t="s">
        <v>0</v>
      </c>
      <c r="D2" s="220"/>
      <c r="E2" s="220"/>
      <c r="F2" s="221"/>
      <c r="G2" s="226" t="s">
        <v>1</v>
      </c>
      <c r="H2" s="281"/>
      <c r="I2" s="281"/>
      <c r="J2" s="282"/>
      <c r="K2" s="227" t="s">
        <v>2</v>
      </c>
      <c r="L2" s="228"/>
    </row>
    <row r="3" spans="2:12" x14ac:dyDescent="0.25">
      <c r="B3" s="218"/>
      <c r="C3" s="222"/>
      <c r="D3" s="222"/>
      <c r="E3" s="222"/>
      <c r="F3" s="223"/>
      <c r="G3" s="283"/>
      <c r="H3" s="284"/>
      <c r="I3" s="284"/>
      <c r="J3" s="285"/>
      <c r="K3" s="229"/>
      <c r="L3" s="230"/>
    </row>
    <row r="4" spans="2:12" x14ac:dyDescent="0.25">
      <c r="B4" s="218"/>
      <c r="C4" s="222"/>
      <c r="D4" s="222"/>
      <c r="E4" s="222"/>
      <c r="F4" s="223"/>
      <c r="G4" s="286" t="s">
        <v>3</v>
      </c>
      <c r="H4" s="287"/>
      <c r="I4" s="287"/>
      <c r="J4" s="288"/>
      <c r="K4" s="229"/>
      <c r="L4" s="230"/>
    </row>
    <row r="5" spans="2:12" x14ac:dyDescent="0.25">
      <c r="B5" s="218"/>
      <c r="C5" s="222"/>
      <c r="D5" s="222"/>
      <c r="E5" s="222"/>
      <c r="F5" s="223"/>
      <c r="G5" s="286"/>
      <c r="H5" s="287"/>
      <c r="I5" s="287"/>
      <c r="J5" s="288"/>
      <c r="K5" s="229"/>
      <c r="L5" s="230"/>
    </row>
    <row r="6" spans="2:12" ht="15.75" thickBot="1" x14ac:dyDescent="0.3">
      <c r="B6" s="219"/>
      <c r="C6" s="224"/>
      <c r="D6" s="224"/>
      <c r="E6" s="224"/>
      <c r="F6" s="225"/>
      <c r="G6" s="233"/>
      <c r="H6" s="289"/>
      <c r="I6" s="289"/>
      <c r="J6" s="290"/>
      <c r="K6" s="231"/>
      <c r="L6" s="232"/>
    </row>
    <row r="7" spans="2:12" ht="15.75" thickBot="1" x14ac:dyDescent="0.3">
      <c r="B7" s="30"/>
      <c r="C7" s="31"/>
      <c r="D7" s="31"/>
      <c r="E7" s="31"/>
      <c r="F7" s="31"/>
      <c r="G7" s="31"/>
      <c r="H7" s="31"/>
      <c r="I7" s="32"/>
      <c r="J7" s="33"/>
      <c r="K7" s="31"/>
      <c r="L7" s="31"/>
    </row>
    <row r="8" spans="2:12" x14ac:dyDescent="0.25">
      <c r="B8" s="212" t="s">
        <v>4</v>
      </c>
      <c r="C8" s="235"/>
      <c r="D8" s="234" t="s">
        <v>5</v>
      </c>
      <c r="E8" s="213"/>
      <c r="F8" s="213"/>
      <c r="G8" s="213"/>
      <c r="H8" s="213"/>
      <c r="I8" s="213"/>
      <c r="J8" s="235"/>
      <c r="K8" s="234" t="s">
        <v>6</v>
      </c>
      <c r="L8" s="214"/>
    </row>
    <row r="9" spans="2:12" x14ac:dyDescent="0.25">
      <c r="B9" s="200" t="s">
        <v>7</v>
      </c>
      <c r="C9" s="205"/>
      <c r="D9" s="204" t="s">
        <v>8</v>
      </c>
      <c r="E9" s="201"/>
      <c r="F9" s="201"/>
      <c r="G9" s="201"/>
      <c r="H9" s="201"/>
      <c r="I9" s="201"/>
      <c r="J9" s="205"/>
      <c r="K9" s="279" t="s">
        <v>9</v>
      </c>
      <c r="L9" s="209"/>
    </row>
    <row r="10" spans="2:12" ht="15.75" thickBot="1" x14ac:dyDescent="0.3">
      <c r="B10" s="202"/>
      <c r="C10" s="207"/>
      <c r="D10" s="206"/>
      <c r="E10" s="203"/>
      <c r="F10" s="203"/>
      <c r="G10" s="203"/>
      <c r="H10" s="203"/>
      <c r="I10" s="203"/>
      <c r="J10" s="207"/>
      <c r="K10" s="280"/>
      <c r="L10" s="211"/>
    </row>
    <row r="11" spans="2:12" ht="15.75" thickBot="1" x14ac:dyDescent="0.3">
      <c r="B11" s="34"/>
      <c r="C11" s="35"/>
      <c r="D11" s="35"/>
      <c r="E11" s="35"/>
      <c r="F11" s="35"/>
      <c r="G11" s="35"/>
      <c r="H11" s="35"/>
      <c r="I11" s="32"/>
      <c r="J11" s="32"/>
      <c r="K11" s="35"/>
      <c r="L11" s="35"/>
    </row>
    <row r="12" spans="2:12" x14ac:dyDescent="0.25">
      <c r="B12" s="212" t="s">
        <v>10</v>
      </c>
      <c r="C12" s="213"/>
      <c r="D12" s="213"/>
      <c r="E12" s="213"/>
      <c r="F12" s="213"/>
      <c r="G12" s="213" t="s">
        <v>11</v>
      </c>
      <c r="H12" s="213"/>
      <c r="I12" s="213"/>
      <c r="J12" s="213"/>
      <c r="K12" s="213"/>
      <c r="L12" s="214"/>
    </row>
    <row r="13" spans="2:12" x14ac:dyDescent="0.25">
      <c r="B13" s="215" t="s">
        <v>12</v>
      </c>
      <c r="C13" s="208"/>
      <c r="D13" s="208"/>
      <c r="E13" s="208"/>
      <c r="F13" s="208"/>
      <c r="G13" s="208" t="s">
        <v>104</v>
      </c>
      <c r="H13" s="208"/>
      <c r="I13" s="208"/>
      <c r="J13" s="208"/>
      <c r="K13" s="208"/>
      <c r="L13" s="209"/>
    </row>
    <row r="14" spans="2:12" ht="15.75" thickBot="1" x14ac:dyDescent="0.3">
      <c r="B14" s="216"/>
      <c r="C14" s="210"/>
      <c r="D14" s="210"/>
      <c r="E14" s="210"/>
      <c r="F14" s="210"/>
      <c r="G14" s="210"/>
      <c r="H14" s="210"/>
      <c r="I14" s="210"/>
      <c r="J14" s="210"/>
      <c r="K14" s="210"/>
      <c r="L14" s="211"/>
    </row>
    <row r="15" spans="2:12" ht="15.75" thickBot="1" x14ac:dyDescent="0.3">
      <c r="B15" s="36"/>
      <c r="C15" s="35"/>
      <c r="D15" s="35"/>
      <c r="E15" s="35"/>
      <c r="F15" s="35"/>
      <c r="G15" s="35"/>
      <c r="H15" s="35"/>
      <c r="I15" s="32"/>
      <c r="J15" s="32"/>
      <c r="K15" s="35"/>
      <c r="L15" s="35"/>
    </row>
    <row r="16" spans="2:12" ht="15.75" x14ac:dyDescent="0.25">
      <c r="B16" s="192" t="s">
        <v>14</v>
      </c>
      <c r="C16" s="193"/>
      <c r="D16" s="193"/>
      <c r="E16" s="193"/>
      <c r="F16" s="193"/>
      <c r="G16" s="193"/>
      <c r="H16" s="194"/>
      <c r="I16" s="194"/>
      <c r="J16" s="194"/>
      <c r="K16" s="194"/>
      <c r="L16" s="195"/>
    </row>
    <row r="17" spans="2:12" ht="15.75" x14ac:dyDescent="0.25">
      <c r="B17" s="37" t="s">
        <v>15</v>
      </c>
      <c r="C17" s="38" t="s">
        <v>16</v>
      </c>
      <c r="D17" s="39"/>
      <c r="E17" s="39"/>
      <c r="F17" s="39"/>
      <c r="G17" s="196"/>
      <c r="H17" s="196"/>
      <c r="I17" s="196"/>
      <c r="J17" s="196"/>
      <c r="K17" s="196"/>
      <c r="L17" s="197"/>
    </row>
    <row r="18" spans="2:12" ht="15.75" x14ac:dyDescent="0.25">
      <c r="B18" s="37" t="s">
        <v>17</v>
      </c>
      <c r="C18" s="38" t="s">
        <v>18</v>
      </c>
      <c r="D18" s="39"/>
      <c r="E18" s="39"/>
      <c r="F18" s="39"/>
      <c r="G18" s="196"/>
      <c r="H18" s="196"/>
      <c r="I18" s="196"/>
      <c r="J18" s="196"/>
      <c r="K18" s="196"/>
      <c r="L18" s="197"/>
    </row>
    <row r="19" spans="2:12" ht="15.75" x14ac:dyDescent="0.25">
      <c r="B19" s="37" t="s">
        <v>19</v>
      </c>
      <c r="C19" s="38" t="s">
        <v>20</v>
      </c>
      <c r="D19" s="39"/>
      <c r="E19" s="39"/>
      <c r="F19" s="39"/>
      <c r="G19" s="196"/>
      <c r="H19" s="196"/>
      <c r="I19" s="196"/>
      <c r="J19" s="196"/>
      <c r="K19" s="196"/>
      <c r="L19" s="197"/>
    </row>
    <row r="20" spans="2:12" ht="16.5" thickBot="1" x14ac:dyDescent="0.3">
      <c r="B20" s="40"/>
      <c r="C20" s="41"/>
      <c r="D20" s="41"/>
      <c r="E20" s="41"/>
      <c r="F20" s="41"/>
      <c r="G20" s="198"/>
      <c r="H20" s="198"/>
      <c r="I20" s="198"/>
      <c r="J20" s="198"/>
      <c r="K20" s="198"/>
      <c r="L20" s="199"/>
    </row>
    <row r="21" spans="2:12" ht="15.75" x14ac:dyDescent="0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ht="15.75" thickBot="1" x14ac:dyDescent="0.3">
      <c r="B22" s="16"/>
      <c r="C22" s="16"/>
      <c r="D22" s="16"/>
      <c r="E22" s="16"/>
      <c r="F22" s="16"/>
      <c r="G22" s="16"/>
      <c r="H22" s="16"/>
      <c r="I22" s="16"/>
      <c r="J22" s="17"/>
      <c r="K22" s="17"/>
      <c r="L22" s="17"/>
    </row>
    <row r="23" spans="2:12" ht="15.75" x14ac:dyDescent="0.25">
      <c r="B23" s="299" t="s">
        <v>82</v>
      </c>
      <c r="C23" s="300"/>
      <c r="D23" s="300"/>
      <c r="E23" s="300"/>
      <c r="F23" s="300"/>
      <c r="G23" s="300"/>
      <c r="H23" s="300"/>
      <c r="I23" s="301"/>
      <c r="J23" s="302" t="s">
        <v>30</v>
      </c>
      <c r="K23" s="303"/>
      <c r="L23" s="304"/>
    </row>
    <row r="24" spans="2:12" ht="15.75" x14ac:dyDescent="0.25">
      <c r="B24" s="291" t="s">
        <v>103</v>
      </c>
      <c r="C24" s="253"/>
      <c r="D24" s="253"/>
      <c r="E24" s="253"/>
      <c r="F24" s="253"/>
      <c r="G24" s="253"/>
      <c r="H24" s="253"/>
      <c r="I24" s="254"/>
      <c r="J24" s="245">
        <v>40872.03</v>
      </c>
      <c r="K24" s="246"/>
      <c r="L24" s="307"/>
    </row>
    <row r="25" spans="2:12" ht="15.75" x14ac:dyDescent="0.25">
      <c r="B25" s="291" t="s">
        <v>97</v>
      </c>
      <c r="C25" s="253"/>
      <c r="D25" s="253"/>
      <c r="E25" s="253"/>
      <c r="F25" s="253"/>
      <c r="G25" s="253"/>
      <c r="H25" s="253"/>
      <c r="I25" s="254"/>
      <c r="J25" s="245">
        <v>1168.2</v>
      </c>
      <c r="K25" s="246"/>
      <c r="L25" s="307"/>
    </row>
    <row r="26" spans="2:12" ht="15.75" x14ac:dyDescent="0.25">
      <c r="B26" s="291" t="s">
        <v>98</v>
      </c>
      <c r="C26" s="253"/>
      <c r="D26" s="253"/>
      <c r="E26" s="253"/>
      <c r="F26" s="253"/>
      <c r="G26" s="253"/>
      <c r="H26" s="253"/>
      <c r="I26" s="254"/>
      <c r="J26" s="276">
        <v>13043.12</v>
      </c>
      <c r="K26" s="277"/>
      <c r="L26" s="308"/>
    </row>
    <row r="27" spans="2:12" ht="15.75" x14ac:dyDescent="0.25">
      <c r="B27" s="291" t="s">
        <v>99</v>
      </c>
      <c r="C27" s="253"/>
      <c r="D27" s="253"/>
      <c r="E27" s="253"/>
      <c r="F27" s="253"/>
      <c r="G27" s="253"/>
      <c r="H27" s="253"/>
      <c r="I27" s="254"/>
      <c r="J27" s="245">
        <v>6304.11</v>
      </c>
      <c r="K27" s="246"/>
      <c r="L27" s="307"/>
    </row>
    <row r="28" spans="2:12" ht="15.75" x14ac:dyDescent="0.25">
      <c r="B28" s="291" t="s">
        <v>100</v>
      </c>
      <c r="C28" s="253"/>
      <c r="D28" s="253"/>
      <c r="E28" s="253"/>
      <c r="F28" s="253"/>
      <c r="G28" s="253"/>
      <c r="H28" s="253"/>
      <c r="I28" s="254"/>
      <c r="J28" s="245">
        <v>8041.55</v>
      </c>
      <c r="K28" s="246"/>
      <c r="L28" s="307"/>
    </row>
    <row r="29" spans="2:12" ht="15.75" x14ac:dyDescent="0.25">
      <c r="B29" s="291" t="s">
        <v>101</v>
      </c>
      <c r="C29" s="253"/>
      <c r="D29" s="253"/>
      <c r="E29" s="253"/>
      <c r="F29" s="253"/>
      <c r="G29" s="253"/>
      <c r="H29" s="253"/>
      <c r="I29" s="254"/>
      <c r="J29" s="245">
        <v>327547.52000000002</v>
      </c>
      <c r="K29" s="246"/>
      <c r="L29" s="307"/>
    </row>
    <row r="30" spans="2:12" ht="16.5" thickBot="1" x14ac:dyDescent="0.3">
      <c r="B30" s="293" t="s">
        <v>88</v>
      </c>
      <c r="C30" s="294"/>
      <c r="D30" s="294"/>
      <c r="E30" s="294"/>
      <c r="F30" s="294"/>
      <c r="G30" s="294"/>
      <c r="H30" s="294"/>
      <c r="I30" s="295"/>
      <c r="J30" s="296">
        <f>J24+J25+J26+J27+J28+J29</f>
        <v>396976.53</v>
      </c>
      <c r="K30" s="297"/>
      <c r="L30" s="298"/>
    </row>
    <row r="31" spans="2:12" ht="16.5" thickBot="1" x14ac:dyDescent="0.3">
      <c r="B31" s="43"/>
      <c r="C31" s="43"/>
      <c r="D31" s="43"/>
      <c r="E31" s="43"/>
      <c r="F31" s="43"/>
      <c r="G31" s="43"/>
      <c r="H31" s="43"/>
      <c r="I31" s="43"/>
      <c r="J31" s="44"/>
      <c r="K31" s="44"/>
      <c r="L31" s="44"/>
    </row>
    <row r="32" spans="2:12" ht="15.75" x14ac:dyDescent="0.25">
      <c r="B32" s="299" t="s">
        <v>82</v>
      </c>
      <c r="C32" s="300"/>
      <c r="D32" s="300"/>
      <c r="E32" s="300"/>
      <c r="F32" s="300"/>
      <c r="G32" s="300"/>
      <c r="H32" s="300"/>
      <c r="I32" s="301"/>
      <c r="J32" s="302" t="s">
        <v>30</v>
      </c>
      <c r="K32" s="303"/>
      <c r="L32" s="304"/>
    </row>
    <row r="33" spans="2:12" ht="15.75" x14ac:dyDescent="0.25">
      <c r="B33" s="305" t="s">
        <v>89</v>
      </c>
      <c r="C33" s="181"/>
      <c r="D33" s="181"/>
      <c r="E33" s="181"/>
      <c r="F33" s="181"/>
      <c r="G33" s="181"/>
      <c r="H33" s="181"/>
      <c r="I33" s="182"/>
      <c r="J33" s="242">
        <v>689417.36</v>
      </c>
      <c r="K33" s="243"/>
      <c r="L33" s="306"/>
    </row>
    <row r="34" spans="2:12" ht="15.75" x14ac:dyDescent="0.25">
      <c r="B34" s="291" t="s">
        <v>90</v>
      </c>
      <c r="C34" s="253"/>
      <c r="D34" s="253"/>
      <c r="E34" s="253"/>
      <c r="F34" s="253"/>
      <c r="G34" s="253"/>
      <c r="H34" s="253"/>
      <c r="I34" s="254"/>
      <c r="J34" s="255">
        <v>1407138</v>
      </c>
      <c r="K34" s="256"/>
      <c r="L34" s="292"/>
    </row>
    <row r="35" spans="2:12" ht="15.75" x14ac:dyDescent="0.25">
      <c r="B35" s="291" t="s">
        <v>91</v>
      </c>
      <c r="C35" s="253"/>
      <c r="D35" s="253"/>
      <c r="E35" s="253"/>
      <c r="F35" s="253"/>
      <c r="G35" s="253"/>
      <c r="H35" s="253"/>
      <c r="I35" s="254"/>
      <c r="J35" s="255">
        <v>1699578.83</v>
      </c>
      <c r="K35" s="256"/>
      <c r="L35" s="292"/>
    </row>
    <row r="36" spans="2:12" ht="15.75" x14ac:dyDescent="0.25">
      <c r="B36" s="291" t="s">
        <v>92</v>
      </c>
      <c r="C36" s="253"/>
      <c r="D36" s="253"/>
      <c r="E36" s="253"/>
      <c r="F36" s="253"/>
      <c r="G36" s="253"/>
      <c r="H36" s="253"/>
      <c r="I36" s="254"/>
      <c r="J36" s="255">
        <v>341893.18</v>
      </c>
      <c r="K36" s="256"/>
      <c r="L36" s="292"/>
    </row>
    <row r="37" spans="2:12" ht="16.5" thickBot="1" x14ac:dyDescent="0.3">
      <c r="B37" s="293" t="s">
        <v>88</v>
      </c>
      <c r="C37" s="294"/>
      <c r="D37" s="294"/>
      <c r="E37" s="294"/>
      <c r="F37" s="294"/>
      <c r="G37" s="294"/>
      <c r="H37" s="294"/>
      <c r="I37" s="295"/>
      <c r="J37" s="296">
        <f>J33+J34-J35</f>
        <v>396976.5299999998</v>
      </c>
      <c r="K37" s="297"/>
      <c r="L37" s="298"/>
    </row>
    <row r="38" spans="2:12" ht="16.5" thickBot="1" x14ac:dyDescent="0.3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2:12" x14ac:dyDescent="0.25">
      <c r="B39" s="249" t="s">
        <v>93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1"/>
    </row>
    <row r="40" spans="2:12" x14ac:dyDescent="0.25">
      <c r="B40" s="174" t="s">
        <v>94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6"/>
    </row>
    <row r="41" spans="2:12" x14ac:dyDescent="0.25"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9"/>
    </row>
    <row r="42" spans="2:12" x14ac:dyDescent="0.25"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9"/>
    </row>
    <row r="43" spans="2:12" x14ac:dyDescent="0.25"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9"/>
    </row>
    <row r="44" spans="2:12" ht="15.75" thickBot="1" x14ac:dyDescent="0.3">
      <c r="B44" s="164" t="s">
        <v>39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6"/>
    </row>
  </sheetData>
  <mergeCells count="49">
    <mergeCell ref="B8:C8"/>
    <mergeCell ref="D8:J8"/>
    <mergeCell ref="K8:L8"/>
    <mergeCell ref="B2:B6"/>
    <mergeCell ref="C2:F6"/>
    <mergeCell ref="G2:J3"/>
    <mergeCell ref="K2:L6"/>
    <mergeCell ref="G4:J6"/>
    <mergeCell ref="B24:I24"/>
    <mergeCell ref="J24:L24"/>
    <mergeCell ref="B9:C10"/>
    <mergeCell ref="D9:J10"/>
    <mergeCell ref="K9:L10"/>
    <mergeCell ref="B12:F12"/>
    <mergeCell ref="G12:L12"/>
    <mergeCell ref="B13:F14"/>
    <mergeCell ref="G13:L14"/>
    <mergeCell ref="B16:G16"/>
    <mergeCell ref="H16:L16"/>
    <mergeCell ref="G17:L20"/>
    <mergeCell ref="B23:I23"/>
    <mergeCell ref="J23:L23"/>
    <mergeCell ref="B25:I25"/>
    <mergeCell ref="J25:L25"/>
    <mergeCell ref="B26:I26"/>
    <mergeCell ref="J26:L26"/>
    <mergeCell ref="B27:I27"/>
    <mergeCell ref="J27:L27"/>
    <mergeCell ref="B28:I28"/>
    <mergeCell ref="J28:L28"/>
    <mergeCell ref="B29:I29"/>
    <mergeCell ref="J29:L29"/>
    <mergeCell ref="B30:I30"/>
    <mergeCell ref="J30:L30"/>
    <mergeCell ref="B32:I32"/>
    <mergeCell ref="J32:L32"/>
    <mergeCell ref="B33:I33"/>
    <mergeCell ref="J33:L33"/>
    <mergeCell ref="B34:I34"/>
    <mergeCell ref="J34:L34"/>
    <mergeCell ref="B39:L39"/>
    <mergeCell ref="B40:L43"/>
    <mergeCell ref="B44:L44"/>
    <mergeCell ref="B35:I35"/>
    <mergeCell ref="J35:L35"/>
    <mergeCell ref="B36:I36"/>
    <mergeCell ref="J36:L36"/>
    <mergeCell ref="B37:I37"/>
    <mergeCell ref="J37:L3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ABRIL </vt:lpstr>
      <vt:lpstr>MAIO</vt:lpstr>
      <vt:lpstr>JUNHO</vt:lpstr>
      <vt:lpstr>JULHO</vt:lpstr>
      <vt:lpstr>AGOSTO</vt:lpstr>
      <vt:lpstr>SETEMBRO</vt:lpstr>
      <vt:lpstr>OUTUBRO</vt:lpstr>
    </vt:vector>
  </TitlesOfParts>
  <Company>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Telles</dc:creator>
  <cp:lastModifiedBy>Amanda Telles</cp:lastModifiedBy>
  <dcterms:created xsi:type="dcterms:W3CDTF">2020-01-14T11:22:14Z</dcterms:created>
  <dcterms:modified xsi:type="dcterms:W3CDTF">2020-01-14T12:27:54Z</dcterms:modified>
</cp:coreProperties>
</file>